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E:\Escritorio\UNICOLMAYOR\Colegio Mayor\29072020\Procedimientos\Presupuesto\Originales para editar\Nuevos\"/>
    </mc:Choice>
  </mc:AlternateContent>
  <xr:revisionPtr revIDLastSave="0" documentId="13_ncr:1_{9F99048B-8C5A-444B-92C7-1AAB4C62C1EC}" xr6:coauthVersionLast="45" xr6:coauthVersionMax="45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EDU-CONT Y PERM" sheetId="2" r:id="rId1"/>
    <sheet name="INGRESOS" sheetId="7" r:id="rId2"/>
    <sheet name="BIENES - INSUMOS" sheetId="9" r:id="rId3"/>
    <sheet name="SERVICIOS" sheetId="10" r:id="rId4"/>
    <sheet name="TALENTO HUMANO" sheetId="12" r:id="rId5"/>
    <sheet name="INVERSIONES" sheetId="16" r:id="rId6"/>
    <sheet name="Cálculo PAC" sheetId="17" state="hidden" r:id="rId7"/>
    <sheet name="LISTAS " sheetId="15" state="hidden" r:id="rId8"/>
  </sheets>
  <externalReferences>
    <externalReference r:id="rId9"/>
  </externalReferences>
  <definedNames>
    <definedName name="Acciones">[1]Fuentes!$A$18:$A$20</definedName>
    <definedName name="AÑO">'LISTAS '!$N$27:$N$36</definedName>
    <definedName name="Aprendices">'LISTAS '!$J$22:$J$23</definedName>
    <definedName name="APRENOR">'LISTAS '!$B$2:$B$3</definedName>
    <definedName name="_xlnm.Print_Area" localSheetId="2">'BIENES - INSUMOS'!$B$2:$L$46</definedName>
    <definedName name="_xlnm.Print_Area" localSheetId="0">'EDU-CONT Y PERM'!$B$2:$V$36</definedName>
    <definedName name="_xlnm.Print_Area" localSheetId="1">INGRESOS!$B$2:$I$35</definedName>
    <definedName name="_xlnm.Print_Area" localSheetId="5">INVERSIONES!$B$1:$H$35</definedName>
    <definedName name="_xlnm.Print_Area" localSheetId="3">SERVICIOS!$B$2:$K$39</definedName>
    <definedName name="_xlnm.Print_Area" localSheetId="4">'TALENTO HUMANO'!$B$2:$J$38</definedName>
    <definedName name="BIEN">'LISTAS '!$B$15:$B$18</definedName>
    <definedName name="DEPENDECIAS">'LISTAS '!$D$15:$D$39</definedName>
    <definedName name="Educación_continuada">'LISTAS '!$B$32:$B$33</definedName>
    <definedName name="ESTADO">[1]Fuentes!$A$23:$A$24</definedName>
    <definedName name="Fuentes">[1]Fuentes!$A$1:$A$15</definedName>
    <definedName name="Honorarios">'LISTAS '!$J$26</definedName>
    <definedName name="INVERSION">'LISTAS '!$N$2:$N$23</definedName>
    <definedName name="Mes">'LISTAS '!$H$10:$H$21</definedName>
    <definedName name="Periodo">'LISTAS '!$H$2:$H$8</definedName>
    <definedName name="PROGRAMAS">'LISTAS '!$F$2:$F$53</definedName>
    <definedName name="Servicio">'LISTAS '!$J$10:$J$19</definedName>
    <definedName name="SOLICITUD">'LISTAS '!$B$25:$B$26</definedName>
    <definedName name="T_SERVICIO">'LISTAS '!$B$46:$B$49</definedName>
    <definedName name="_xlnm.Print_Titles" localSheetId="1">INGRESOS!$2:$6</definedName>
    <definedName name="_xlnm.Print_Titles" localSheetId="3">SERVICIOS!$2:$6</definedName>
    <definedName name="_xlnm.Print_Titles" localSheetId="4">'TALENTO HUMANO'!$2:$13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7" i="10" l="1"/>
  <c r="K7" i="10"/>
  <c r="M8" i="9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3" i="9"/>
  <c r="M34" i="9"/>
  <c r="M35" i="9"/>
  <c r="M36" i="9"/>
  <c r="M37" i="9"/>
  <c r="M38" i="9"/>
  <c r="M7" i="9"/>
  <c r="N8" i="2" l="1"/>
  <c r="O8" i="2"/>
  <c r="P8" i="2"/>
  <c r="Q8" i="2"/>
  <c r="R8" i="2"/>
  <c r="T8" i="2" s="1"/>
  <c r="U8" i="2" s="1"/>
  <c r="V8" i="2" s="1"/>
  <c r="S8" i="2"/>
  <c r="N9" i="2"/>
  <c r="O9" i="2" s="1"/>
  <c r="P9" i="2"/>
  <c r="Q9" i="2" s="1"/>
  <c r="R9" i="2"/>
  <c r="T9" i="2" s="1"/>
  <c r="U9" i="2" s="1"/>
  <c r="V9" i="2" s="1"/>
  <c r="S9" i="2"/>
  <c r="N10" i="2"/>
  <c r="O10" i="2"/>
  <c r="P10" i="2"/>
  <c r="Q10" i="2"/>
  <c r="R10" i="2"/>
  <c r="S10" i="2"/>
  <c r="T10" i="2"/>
  <c r="U10" i="2"/>
  <c r="V10" i="2" s="1"/>
  <c r="N11" i="2"/>
  <c r="O11" i="2" s="1"/>
  <c r="P11" i="2"/>
  <c r="Q11" i="2" s="1"/>
  <c r="R11" i="2"/>
  <c r="S11" i="2"/>
  <c r="T11" i="2"/>
  <c r="U11" i="2" s="1"/>
  <c r="V11" i="2" s="1"/>
  <c r="N12" i="2"/>
  <c r="O12" i="2"/>
  <c r="P12" i="2"/>
  <c r="Q12" i="2"/>
  <c r="R12" i="2"/>
  <c r="T12" i="2" s="1"/>
  <c r="U12" i="2" s="1"/>
  <c r="V12" i="2" s="1"/>
  <c r="S12" i="2"/>
  <c r="N13" i="2"/>
  <c r="O13" i="2" s="1"/>
  <c r="P13" i="2"/>
  <c r="Q13" i="2"/>
  <c r="R13" i="2"/>
  <c r="T13" i="2" s="1"/>
  <c r="U13" i="2" s="1"/>
  <c r="V13" i="2" s="1"/>
  <c r="S13" i="2"/>
  <c r="N14" i="2"/>
  <c r="O14" i="2"/>
  <c r="P14" i="2"/>
  <c r="Q14" i="2"/>
  <c r="R14" i="2"/>
  <c r="S14" i="2"/>
  <c r="T14" i="2" s="1"/>
  <c r="U14" i="2" s="1"/>
  <c r="V14" i="2" s="1"/>
  <c r="N15" i="2"/>
  <c r="O15" i="2"/>
  <c r="P15" i="2"/>
  <c r="Q15" i="2" s="1"/>
  <c r="R15" i="2"/>
  <c r="T15" i="2" s="1"/>
  <c r="U15" i="2" s="1"/>
  <c r="V15" i="2" s="1"/>
  <c r="S15" i="2"/>
  <c r="N16" i="2"/>
  <c r="O16" i="2"/>
  <c r="P16" i="2"/>
  <c r="Q16" i="2"/>
  <c r="R16" i="2"/>
  <c r="T16" i="2" s="1"/>
  <c r="U16" i="2" s="1"/>
  <c r="V16" i="2" s="1"/>
  <c r="S16" i="2"/>
  <c r="N17" i="2"/>
  <c r="O17" i="2" s="1"/>
  <c r="P17" i="2"/>
  <c r="Q17" i="2" s="1"/>
  <c r="R17" i="2"/>
  <c r="S17" i="2"/>
  <c r="T17" i="2"/>
  <c r="U17" i="2"/>
  <c r="V17" i="2"/>
  <c r="N18" i="2"/>
  <c r="O18" i="2"/>
  <c r="P18" i="2"/>
  <c r="Q18" i="2"/>
  <c r="R18" i="2"/>
  <c r="S18" i="2"/>
  <c r="T18" i="2"/>
  <c r="U18" i="2"/>
  <c r="V18" i="2" s="1"/>
  <c r="N19" i="2"/>
  <c r="O19" i="2" s="1"/>
  <c r="P19" i="2"/>
  <c r="Q19" i="2" s="1"/>
  <c r="R19" i="2"/>
  <c r="S19" i="2"/>
  <c r="T19" i="2"/>
  <c r="U19" i="2" s="1"/>
  <c r="V19" i="2" s="1"/>
  <c r="N20" i="2"/>
  <c r="O20" i="2"/>
  <c r="P20" i="2"/>
  <c r="Q20" i="2"/>
  <c r="R20" i="2"/>
  <c r="T20" i="2" s="1"/>
  <c r="U20" i="2" s="1"/>
  <c r="V20" i="2" s="1"/>
  <c r="S20" i="2"/>
  <c r="N21" i="2"/>
  <c r="O21" i="2" s="1"/>
  <c r="P21" i="2"/>
  <c r="Q21" i="2"/>
  <c r="R21" i="2"/>
  <c r="T21" i="2" s="1"/>
  <c r="U21" i="2" s="1"/>
  <c r="V21" i="2" s="1"/>
  <c r="S21" i="2"/>
  <c r="N22" i="2"/>
  <c r="O22" i="2"/>
  <c r="P22" i="2"/>
  <c r="Q22" i="2"/>
  <c r="R22" i="2"/>
  <c r="S22" i="2"/>
  <c r="T22" i="2" s="1"/>
  <c r="U22" i="2" s="1"/>
  <c r="V22" i="2" s="1"/>
  <c r="N23" i="2"/>
  <c r="O23" i="2"/>
  <c r="P23" i="2"/>
  <c r="Q23" i="2" s="1"/>
  <c r="R23" i="2"/>
  <c r="T23" i="2" s="1"/>
  <c r="U23" i="2" s="1"/>
  <c r="V23" i="2" s="1"/>
  <c r="S23" i="2"/>
  <c r="N24" i="2"/>
  <c r="O24" i="2"/>
  <c r="P24" i="2"/>
  <c r="Q24" i="2"/>
  <c r="R24" i="2"/>
  <c r="T24" i="2" s="1"/>
  <c r="U24" i="2" s="1"/>
  <c r="V24" i="2" s="1"/>
  <c r="S24" i="2"/>
  <c r="N25" i="2"/>
  <c r="O25" i="2" s="1"/>
  <c r="P25" i="2"/>
  <c r="Q25" i="2" s="1"/>
  <c r="R25" i="2"/>
  <c r="S25" i="2"/>
  <c r="T25" i="2"/>
  <c r="U25" i="2"/>
  <c r="V25" i="2"/>
  <c r="N26" i="2"/>
  <c r="O26" i="2"/>
  <c r="P26" i="2"/>
  <c r="Q26" i="2"/>
  <c r="R26" i="2"/>
  <c r="S26" i="2"/>
  <c r="T26" i="2"/>
  <c r="U26" i="2"/>
  <c r="V26" i="2" s="1"/>
  <c r="N27" i="2"/>
  <c r="O27" i="2" s="1"/>
  <c r="P27" i="2"/>
  <c r="Q27" i="2" s="1"/>
  <c r="R27" i="2"/>
  <c r="S27" i="2"/>
  <c r="T27" i="2"/>
  <c r="U27" i="2" s="1"/>
  <c r="V27" i="2" s="1"/>
  <c r="N28" i="2"/>
  <c r="O28" i="2"/>
  <c r="P28" i="2"/>
  <c r="Q28" i="2"/>
  <c r="R28" i="2"/>
  <c r="T28" i="2" s="1"/>
  <c r="U28" i="2" s="1"/>
  <c r="V28" i="2" s="1"/>
  <c r="S28" i="2"/>
  <c r="N29" i="2"/>
  <c r="O29" i="2" s="1"/>
  <c r="P29" i="2"/>
  <c r="Q29" i="2"/>
  <c r="R29" i="2"/>
  <c r="T29" i="2" s="1"/>
  <c r="U29" i="2" s="1"/>
  <c r="V29" i="2" s="1"/>
  <c r="S29" i="2"/>
  <c r="I8" i="7" l="1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J16" i="7"/>
  <c r="J17" i="7"/>
  <c r="J18" i="7"/>
  <c r="J19" i="7"/>
  <c r="J20" i="7"/>
  <c r="J21" i="7"/>
  <c r="J22" i="7"/>
  <c r="J23" i="7"/>
  <c r="J24" i="7"/>
  <c r="J25" i="7"/>
  <c r="J26" i="7"/>
  <c r="J27" i="7"/>
  <c r="J7" i="7"/>
  <c r="J8" i="7"/>
  <c r="J9" i="7"/>
  <c r="J10" i="7"/>
  <c r="J11" i="7"/>
  <c r="J12" i="7"/>
  <c r="J13" i="7"/>
  <c r="J14" i="7"/>
  <c r="J15" i="7"/>
  <c r="L8" i="9" l="1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K8" i="10" l="1"/>
  <c r="K9" i="10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26" i="10"/>
  <c r="L27" i="10"/>
  <c r="L28" i="10"/>
  <c r="L29" i="10"/>
  <c r="L30" i="10"/>
  <c r="L31" i="10"/>
  <c r="K8" i="12" l="1"/>
  <c r="M8" i="12" s="1"/>
  <c r="L8" i="12"/>
  <c r="K9" i="12"/>
  <c r="M9" i="12" s="1"/>
  <c r="L9" i="12"/>
  <c r="K10" i="12"/>
  <c r="L10" i="12"/>
  <c r="M10" i="12"/>
  <c r="K11" i="12"/>
  <c r="M11" i="12" s="1"/>
  <c r="L11" i="12"/>
  <c r="K12" i="12"/>
  <c r="M12" i="12" s="1"/>
  <c r="L12" i="12"/>
  <c r="K13" i="12"/>
  <c r="M13" i="12" s="1"/>
  <c r="L13" i="12"/>
  <c r="K14" i="12"/>
  <c r="M14" i="12" s="1"/>
  <c r="L14" i="12"/>
  <c r="K15" i="12"/>
  <c r="M15" i="12" s="1"/>
  <c r="L15" i="12"/>
  <c r="K16" i="12"/>
  <c r="M16" i="12" s="1"/>
  <c r="L16" i="12"/>
  <c r="K17" i="12"/>
  <c r="M17" i="12" s="1"/>
  <c r="L17" i="12"/>
  <c r="K18" i="12"/>
  <c r="M18" i="12" s="1"/>
  <c r="L18" i="12"/>
  <c r="K19" i="12"/>
  <c r="M19" i="12" s="1"/>
  <c r="L19" i="12"/>
  <c r="K20" i="12"/>
  <c r="M20" i="12" s="1"/>
  <c r="L20" i="12"/>
  <c r="K21" i="12"/>
  <c r="M21" i="12" s="1"/>
  <c r="L21" i="12"/>
  <c r="K22" i="12"/>
  <c r="M22" i="12" s="1"/>
  <c r="L22" i="12"/>
  <c r="K23" i="12"/>
  <c r="M23" i="12" s="1"/>
  <c r="L23" i="12"/>
  <c r="K24" i="12"/>
  <c r="M24" i="12" s="1"/>
  <c r="L24" i="12"/>
  <c r="K25" i="12"/>
  <c r="M25" i="12" s="1"/>
  <c r="L25" i="12"/>
  <c r="K26" i="12"/>
  <c r="M26" i="12" s="1"/>
  <c r="L26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L7" i="12"/>
  <c r="H15" i="17"/>
  <c r="G15" i="17"/>
  <c r="F15" i="17"/>
  <c r="E15" i="17"/>
  <c r="D15" i="17"/>
  <c r="H14" i="17"/>
  <c r="G14" i="17"/>
  <c r="F14" i="17"/>
  <c r="E14" i="17"/>
  <c r="D14" i="17"/>
  <c r="H13" i="17"/>
  <c r="G13" i="17"/>
  <c r="F13" i="17"/>
  <c r="E13" i="17"/>
  <c r="D13" i="17"/>
  <c r="H12" i="17"/>
  <c r="G12" i="17"/>
  <c r="F12" i="17"/>
  <c r="E12" i="17"/>
  <c r="D12" i="17"/>
  <c r="H11" i="17"/>
  <c r="G11" i="17"/>
  <c r="F11" i="17"/>
  <c r="E11" i="17"/>
  <c r="D11" i="17"/>
  <c r="H10" i="17"/>
  <c r="G10" i="17"/>
  <c r="F10" i="17"/>
  <c r="E10" i="17"/>
  <c r="D10" i="17"/>
  <c r="H9" i="17"/>
  <c r="G9" i="17"/>
  <c r="F9" i="17"/>
  <c r="E9" i="17"/>
  <c r="D9" i="17"/>
  <c r="H8" i="17"/>
  <c r="G8" i="17"/>
  <c r="F8" i="17"/>
  <c r="E8" i="17"/>
  <c r="D8" i="17"/>
  <c r="H7" i="17"/>
  <c r="G7" i="17"/>
  <c r="F7" i="17"/>
  <c r="E7" i="17"/>
  <c r="D7" i="17"/>
  <c r="H6" i="17"/>
  <c r="G6" i="17"/>
  <c r="F6" i="17"/>
  <c r="E6" i="17"/>
  <c r="D6" i="17"/>
  <c r="H5" i="17"/>
  <c r="G5" i="17"/>
  <c r="F5" i="17"/>
  <c r="E5" i="17"/>
  <c r="D5" i="17"/>
  <c r="H4" i="17"/>
  <c r="G4" i="17"/>
  <c r="F4" i="17"/>
  <c r="E4" i="17"/>
  <c r="D4" i="17"/>
  <c r="H28" i="16" l="1"/>
  <c r="K7" i="12" l="1"/>
  <c r="J7" i="12" s="1"/>
  <c r="J28" i="12" s="1"/>
  <c r="J27" i="12"/>
  <c r="M7" i="12" l="1"/>
  <c r="K32" i="10" l="1"/>
  <c r="L7" i="9" l="1"/>
  <c r="L39" i="9" s="1"/>
  <c r="I7" i="7" l="1"/>
  <c r="I28" i="7" l="1"/>
  <c r="N7" i="2"/>
  <c r="N30" i="2" s="1"/>
  <c r="S7" i="2"/>
  <c r="O7" i="2" l="1"/>
  <c r="O30" i="2" s="1"/>
  <c r="P7" i="2" l="1"/>
  <c r="Q7" i="2" l="1"/>
  <c r="Q30" i="2" s="1"/>
  <c r="P30" i="2"/>
  <c r="R7" i="2" l="1"/>
  <c r="T7" i="2" l="1"/>
  <c r="U7" i="2" s="1"/>
  <c r="V7" i="2" s="1"/>
  <c r="R3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CAVC2019</author>
    <author>Carolina Galindo Patino</author>
    <author>Stella Marquez Verbel</author>
  </authors>
  <commentList>
    <comment ref="F6" authorId="0" shapeId="0" xr:uid="{42F0F6AB-C11F-49BD-A521-C509C3359040}">
      <text>
        <r>
          <rPr>
            <sz val="9"/>
            <color indexed="81"/>
            <rFont val="Tahoma"/>
            <family val="2"/>
          </rPr>
          <t xml:space="preserve">Registrar la cantidad de </t>
        </r>
        <r>
          <rPr>
            <b/>
            <sz val="9"/>
            <color indexed="81"/>
            <rFont val="Tahoma"/>
            <family val="2"/>
          </rPr>
          <t>HORAS TOTALES</t>
        </r>
        <r>
          <rPr>
            <sz val="9"/>
            <color indexed="81"/>
            <rFont val="Tahoma"/>
            <family val="2"/>
          </rPr>
          <t xml:space="preserve"> que durará el evento.</t>
        </r>
      </text>
    </comment>
    <comment ref="G6" authorId="1" shapeId="0" xr:uid="{00000000-0006-0000-0000-000001000000}">
      <text>
        <r>
          <rPr>
            <sz val="9"/>
            <color indexed="81"/>
            <rFont val="Tahoma"/>
            <family val="2"/>
          </rPr>
          <t xml:space="preserve">Diligencie el valor a pagar, teniendo en cuenta el nivel de formación, la experiencia profesional y el número de horas del evento, conforme a lo estipulado en la </t>
        </r>
        <r>
          <rPr>
            <b/>
            <sz val="9"/>
            <color indexed="81"/>
            <rFont val="Tahoma"/>
            <family val="2"/>
          </rPr>
          <t>RESOLUCIÓN 1337 DE 2018, ART. 1 Y 2.</t>
        </r>
      </text>
    </comment>
    <comment ref="H6" authorId="1" shapeId="0" xr:uid="{00000000-0006-0000-0000-000002000000}">
      <text>
        <r>
          <rPr>
            <sz val="9"/>
            <color indexed="81"/>
            <rFont val="Tahoma"/>
            <family val="2"/>
          </rPr>
          <t>Diligencie en valores los gastos de transporte; solo si es requerido.</t>
        </r>
      </text>
    </comment>
    <comment ref="I6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Los Gastos Generales pueden ser: papelería, impresos y publicaciones.</t>
        </r>
      </text>
    </comment>
    <comment ref="J6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Diligencie en valores los gastos de alimentación si se requieren.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" authorId="2" shapeId="0" xr:uid="{00000000-0006-0000-0000-000005000000}">
      <text>
        <r>
          <rPr>
            <sz val="9"/>
            <color indexed="81"/>
            <rFont val="Tahoma"/>
            <family val="2"/>
          </rPr>
          <t xml:space="preserve">Otros servicios diferentes a los anteriores, directamiente relacionados con el objeto del evento.
</t>
        </r>
      </text>
    </comment>
    <comment ref="M6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N° posible de personas inscritas al evento.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 Galindo Patino</author>
    <author>CAVC2019</author>
    <author>Usuario</author>
  </authors>
  <commentList>
    <comment ref="C6" authorId="0" shapeId="0" xr:uid="{00000000-0006-0000-0000-000001000000}">
      <text>
        <r>
          <rPr>
            <sz val="9"/>
            <color indexed="81"/>
            <rFont val="Tahoma"/>
            <family val="2"/>
          </rPr>
          <t>Selecione el área o el servicio conforme a la dependencia que genera el ingreso.</t>
        </r>
      </text>
    </comment>
    <comment ref="D6" authorId="1" shapeId="0" xr:uid="{C339BA01-75AB-4887-815B-C7C75170AFA0}">
      <text>
        <r>
          <rPr>
            <sz val="9"/>
            <color indexed="81"/>
            <rFont val="Tahoma"/>
            <family val="2"/>
          </rPr>
          <t xml:space="preserve">Si en el campo de Área/Servicio escogío la opción de otro, relaciona aquí cual es el curso.
</t>
        </r>
      </text>
    </comment>
    <comment ref="E6" authorId="2" shapeId="0" xr:uid="{00000000-0006-0000-0000-000002000000}">
      <text>
        <r>
          <rPr>
            <sz val="9"/>
            <color indexed="81"/>
            <rFont val="Tahoma"/>
            <family val="2"/>
          </rPr>
          <t>Selecione la frecuencia en que se va a generar el ingreso.</t>
        </r>
      </text>
    </comment>
    <comment ref="F6" authorId="2" shapeId="0" xr:uid="{00000000-0006-0000-0000-000003000000}">
      <text>
        <r>
          <rPr>
            <sz val="9"/>
            <color indexed="81"/>
            <rFont val="Tahoma"/>
            <family val="2"/>
          </rPr>
          <t xml:space="preserve">Seleccione el mes inicial de los ingresos. 
</t>
        </r>
        <r>
          <rPr>
            <b/>
            <sz val="9"/>
            <color indexed="81"/>
            <rFont val="Tahoma"/>
            <family val="2"/>
          </rPr>
          <t xml:space="preserve">Nota 1: </t>
        </r>
        <r>
          <rPr>
            <sz val="9"/>
            <color indexed="81"/>
            <rFont val="Tahoma"/>
            <family val="2"/>
          </rPr>
          <t xml:space="preserve">Si el mes es diferente a enero, de manera automática se calcula el ingreso proporcionalmente del año.
</t>
        </r>
        <r>
          <rPr>
            <b/>
            <sz val="9"/>
            <color indexed="81"/>
            <rFont val="Tahoma"/>
            <family val="2"/>
          </rPr>
          <t>Nota 2:</t>
        </r>
        <r>
          <rPr>
            <sz val="9"/>
            <color indexed="81"/>
            <rFont val="Tahoma"/>
            <family val="2"/>
          </rPr>
          <t xml:space="preserve"> Para los cursos de extensión se escoge desde el mes de enero.</t>
        </r>
      </text>
    </comment>
    <comment ref="G6" authorId="2" shapeId="0" xr:uid="{00000000-0006-0000-0000-000004000000}">
      <text>
        <r>
          <rPr>
            <b/>
            <sz val="9"/>
            <color indexed="81"/>
            <rFont val="Tahoma"/>
            <family val="2"/>
          </rPr>
          <t>En este campo se digita el número de personas a inscribirse en el curso seleccionado. 
Si se escogío el área de la salud se reliacionan el número de servicios a prestar.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 Galindo Patino</author>
    <author>Usuario</author>
  </authors>
  <commentList>
    <comment ref="B6" authorId="0" shapeId="0" xr:uid="{CEE76273-61BC-49F0-986C-9F3A45F72EE3}">
      <text>
        <r>
          <rPr>
            <sz val="9"/>
            <color indexed="81"/>
            <rFont val="Tahoma"/>
            <family val="2"/>
          </rPr>
          <t xml:space="preserve">Seleccione la Facultad, Programa o Dependencia que requiere el </t>
        </r>
        <r>
          <rPr>
            <b/>
            <sz val="9"/>
            <color indexed="81"/>
            <rFont val="Tahoma"/>
            <family val="2"/>
          </rPr>
          <t>BIEN o el INSUMO.</t>
        </r>
      </text>
    </comment>
    <comment ref="C6" authorId="0" shapeId="0" xr:uid="{7B49CBAE-822E-438C-AE6D-1FCBA9AE4942}">
      <text>
        <r>
          <rPr>
            <sz val="9"/>
            <color indexed="81"/>
            <rFont val="Tahoma"/>
            <family val="2"/>
          </rPr>
          <t xml:space="preserve">Seleccione una opción del menú desplegable.
</t>
        </r>
        <r>
          <rPr>
            <b/>
            <sz val="9"/>
            <color indexed="81"/>
            <rFont val="Tahoma"/>
            <family val="2"/>
          </rPr>
          <t xml:space="preserve">Nota: </t>
        </r>
        <r>
          <rPr>
            <sz val="9"/>
            <color indexed="81"/>
            <rFont val="Tahoma"/>
            <family val="2"/>
          </rPr>
          <t>los insumos son bienes consumibles como elementos de oficina que se agotan.</t>
        </r>
      </text>
    </comment>
    <comment ref="D6" authorId="0" shapeId="0" xr:uid="{D471A921-D641-48E3-A2A8-133D8AE5F4EB}">
      <text>
        <r>
          <rPr>
            <b/>
            <sz val="9"/>
            <color indexed="81"/>
            <rFont val="Tahoma"/>
            <family val="2"/>
          </rPr>
          <t>Escriba en forma breve las CARACTERÍSTICAS del bien o insumo que se requiere.</t>
        </r>
      </text>
    </comment>
    <comment ref="E6" authorId="0" shapeId="0" xr:uid="{BC5FC69D-7B9D-4D55-8E32-79D1029BFB5D}">
      <text>
        <r>
          <rPr>
            <b/>
            <sz val="9"/>
            <color indexed="81"/>
            <rFont val="Tahoma"/>
            <family val="2"/>
          </rPr>
          <t xml:space="preserve">Seleccione si el BIEN  o el INSUMO que se requiere es nuevo o si se va a reemplazar.
</t>
        </r>
      </text>
    </comment>
    <comment ref="F6" authorId="0" shapeId="0" xr:uid="{CF864238-E340-484E-8346-B375A8528BB0}">
      <text>
        <r>
          <rPr>
            <b/>
            <sz val="9"/>
            <color indexed="81"/>
            <rFont val="Tahoma"/>
            <family val="2"/>
          </rPr>
          <t>Justifique brevemente la necesidad.</t>
        </r>
      </text>
    </comment>
    <comment ref="G6" authorId="0" shapeId="0" xr:uid="{8156691F-391A-48DD-A8F0-B33F58D5875F}">
      <text>
        <r>
          <rPr>
            <sz val="9"/>
            <color indexed="81"/>
            <rFont val="Tahoma"/>
            <family val="2"/>
          </rPr>
          <t xml:space="preserve">Seleccione el </t>
        </r>
        <r>
          <rPr>
            <b/>
            <sz val="9"/>
            <color indexed="81"/>
            <rFont val="Tahoma"/>
            <family val="2"/>
          </rPr>
          <t>PROYECTO DE INVERSIÓN</t>
        </r>
        <r>
          <rPr>
            <sz val="9"/>
            <color indexed="81"/>
            <rFont val="Tahoma"/>
            <family val="2"/>
          </rPr>
          <t xml:space="preserve"> que requiere el bien o el insumo, si no se encuentra el proyecto de invesión, seleccione: </t>
        </r>
        <r>
          <rPr>
            <b/>
            <sz val="9"/>
            <color indexed="81"/>
            <rFont val="Tahoma"/>
            <family val="2"/>
          </rPr>
          <t>Otro no relacionado.</t>
        </r>
      </text>
    </comment>
    <comment ref="H6" authorId="1" shapeId="0" xr:uid="{7CDD9BF0-F053-4ABA-960A-293800B88016}">
      <text>
        <r>
          <rPr>
            <sz val="9"/>
            <color indexed="81"/>
            <rFont val="Tahoma"/>
            <family val="2"/>
          </rPr>
          <t>Selecione la frecuencia en que se va a pedir la necesidad requerida.</t>
        </r>
      </text>
    </comment>
    <comment ref="I6" authorId="1" shapeId="0" xr:uid="{085446FE-E825-44D9-B6D9-531F44D5EB1C}">
      <text>
        <r>
          <rPr>
            <sz val="9"/>
            <color indexed="81"/>
            <rFont val="Tahoma"/>
            <family val="2"/>
          </rPr>
          <t>Seleccione el mes inicial en que se requiere la necesidad.</t>
        </r>
      </text>
    </comment>
    <comment ref="J6" authorId="0" shapeId="0" xr:uid="{9EB260ED-FEB5-4732-9B1F-9B5BB6180B8A}">
      <text>
        <r>
          <rPr>
            <b/>
            <sz val="9"/>
            <color indexed="81"/>
            <rFont val="Tahoma"/>
            <family val="2"/>
          </rPr>
          <t>Escriba el NÚMERO de bienes o insumos que se requieren.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 Galindo Patino</author>
    <author>CAVC2019</author>
    <author>Usuario</author>
  </authors>
  <commentList>
    <comment ref="B6" authorId="0" shapeId="0" xr:uid="{6BD09FD9-EEF7-457C-8684-BBDCE4E7767A}">
      <text>
        <r>
          <rPr>
            <sz val="9"/>
            <color indexed="81"/>
            <rFont val="Tahoma"/>
            <family val="2"/>
          </rPr>
          <t xml:space="preserve">Seleccione del menú desplegable la Facultad, Programa o Dependencia que requiere el </t>
        </r>
        <r>
          <rPr>
            <b/>
            <sz val="9"/>
            <color indexed="81"/>
            <rFont val="Tahoma"/>
            <family val="2"/>
          </rPr>
          <t>SERVICIO.</t>
        </r>
      </text>
    </comment>
    <comment ref="C6" authorId="0" shapeId="0" xr:uid="{92ECFEC3-865D-4E66-91CD-D22890FB1370}">
      <text>
        <r>
          <rPr>
            <sz val="9"/>
            <color indexed="81"/>
            <rFont val="Tahoma"/>
            <family val="2"/>
          </rPr>
          <t xml:space="preserve">Seleccione el tipo de </t>
        </r>
        <r>
          <rPr>
            <b/>
            <sz val="9"/>
            <color indexed="81"/>
            <rFont val="Tahoma"/>
            <family val="2"/>
          </rPr>
          <t>ACTIVIDAD</t>
        </r>
      </text>
    </comment>
    <comment ref="D6" authorId="0" shapeId="0" xr:uid="{CBA1CCE6-8A43-4363-9AE2-20743711C2C7}">
      <text>
        <r>
          <rPr>
            <b/>
            <sz val="9"/>
            <color indexed="81"/>
            <rFont val="Tahoma"/>
            <family val="2"/>
          </rPr>
          <t xml:space="preserve">Selecciones el tipo de SERVICIO a realizar.
Nota: </t>
        </r>
        <r>
          <rPr>
            <sz val="9"/>
            <color indexed="81"/>
            <rFont val="Tahoma"/>
            <family val="2"/>
          </rPr>
          <t>Si en el campo de</t>
        </r>
        <r>
          <rPr>
            <b/>
            <sz val="9"/>
            <color indexed="81"/>
            <rFont val="Tahoma"/>
            <family val="2"/>
          </rPr>
          <t xml:space="preserve"> ACTIVIDAD</t>
        </r>
        <r>
          <rPr>
            <sz val="9"/>
            <color indexed="81"/>
            <rFont val="Tahoma"/>
            <family val="2"/>
          </rPr>
          <t xml:space="preserve"> se escoge la opción de</t>
        </r>
        <r>
          <rPr>
            <b/>
            <sz val="9"/>
            <color indexed="81"/>
            <rFont val="Tahoma"/>
            <family val="2"/>
          </rPr>
          <t xml:space="preserve"> "Proyección Talento Humano"</t>
        </r>
        <r>
          <rPr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>en este campo se debe escoger la opción</t>
        </r>
        <r>
          <rPr>
            <b/>
            <sz val="9"/>
            <color indexed="81"/>
            <rFont val="Tahoma"/>
            <family val="2"/>
          </rPr>
          <t xml:space="preserve"> "Otros servicios no relacionados".</t>
        </r>
      </text>
    </comment>
    <comment ref="E6" authorId="1" shapeId="0" xr:uid="{CF9D6AA9-2BCF-4259-B30D-E9BB3E7EE460}">
      <text>
        <r>
          <rPr>
            <sz val="9"/>
            <color indexed="81"/>
            <rFont val="Tahoma"/>
            <family val="2"/>
          </rPr>
          <t xml:space="preserve">Escriba en forma breve el </t>
        </r>
        <r>
          <rPr>
            <b/>
            <sz val="9"/>
            <color indexed="81"/>
            <rFont val="Tahoma"/>
            <family val="2"/>
          </rPr>
          <t>SERVICIO</t>
        </r>
        <r>
          <rPr>
            <sz val="9"/>
            <color indexed="81"/>
            <rFont val="Tahoma"/>
            <family val="2"/>
          </rPr>
          <t xml:space="preserve"> que se requiere.</t>
        </r>
      </text>
    </comment>
    <comment ref="F6" authorId="0" shapeId="0" xr:uid="{9B20305B-5C9E-4E7A-8616-237D6D494356}">
      <text>
        <r>
          <rPr>
            <sz val="9"/>
            <color indexed="81"/>
            <rFont val="Tahoma"/>
            <family val="2"/>
          </rPr>
          <t xml:space="preserve">Explique brevemente la razón por la cual se requiere el </t>
        </r>
        <r>
          <rPr>
            <b/>
            <sz val="9"/>
            <color indexed="81"/>
            <rFont val="Tahoma"/>
            <family val="2"/>
          </rPr>
          <t>SERVICIO.</t>
        </r>
      </text>
    </comment>
    <comment ref="G6" authorId="2" shapeId="0" xr:uid="{DB6FC200-4131-4A11-A727-18FFCC3CF6B2}">
      <text>
        <r>
          <rPr>
            <sz val="9"/>
            <color indexed="81"/>
            <rFont val="Tahoma"/>
            <family val="2"/>
          </rPr>
          <t xml:space="preserve">Selecione la frecuencia en que se va a necesitar el servicio requerido.
</t>
        </r>
      </text>
    </comment>
    <comment ref="H6" authorId="2" shapeId="0" xr:uid="{945BAD74-9E82-4529-8819-A1251829FFEA}">
      <text>
        <r>
          <rPr>
            <sz val="9"/>
            <color indexed="81"/>
            <rFont val="Tahoma"/>
            <family val="2"/>
          </rPr>
          <t>Seleccione el mes inicial en que se requiere el servicio.</t>
        </r>
      </text>
    </comment>
    <comment ref="I6" authorId="0" shapeId="0" xr:uid="{D4837129-0811-4D55-A305-65208BB291E8}">
      <text>
        <r>
          <rPr>
            <sz val="9"/>
            <color indexed="81"/>
            <rFont val="Tahoma"/>
            <family val="2"/>
          </rPr>
          <t xml:space="preserve">Escriba el </t>
        </r>
        <r>
          <rPr>
            <b/>
            <sz val="9"/>
            <color indexed="81"/>
            <rFont val="Tahoma"/>
            <family val="2"/>
          </rPr>
          <t>NÚMERO</t>
        </r>
        <r>
          <rPr>
            <sz val="9"/>
            <color indexed="81"/>
            <rFont val="Tahoma"/>
            <family val="2"/>
          </rPr>
          <t xml:space="preserve"> de equipos, áreas, estudiantes o personas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 Galindo Patino</author>
    <author>Usuario</author>
    <author>Usuario de Windows</author>
  </authors>
  <commentList>
    <comment ref="B6" authorId="0" shapeId="0" xr:uid="{AD9EF340-7050-4EC0-A5BA-7B77828FA07F}">
      <text>
        <r>
          <rPr>
            <sz val="9"/>
            <color indexed="81"/>
            <rFont val="Tahoma"/>
            <family val="2"/>
          </rPr>
          <t xml:space="preserve">Seleccione la Facultad, Programa o Dependencia que requiere el </t>
        </r>
        <r>
          <rPr>
            <b/>
            <sz val="9"/>
            <color indexed="81"/>
            <rFont val="Tahoma"/>
            <family val="2"/>
          </rPr>
          <t>TALENTO HUMANO</t>
        </r>
      </text>
    </comment>
    <comment ref="C6" authorId="0" shapeId="0" xr:uid="{ECD50E25-1A6B-4E3D-A2F7-5475171E1DEB}">
      <text>
        <r>
          <rPr>
            <sz val="9"/>
            <color indexed="81"/>
            <rFont val="Tahoma"/>
            <family val="2"/>
          </rPr>
          <t>Seleccione una de las dos opciones.</t>
        </r>
      </text>
    </comment>
    <comment ref="D6" authorId="0" shapeId="0" xr:uid="{D52792E1-AF4B-4723-8F8D-570C83BF589E}">
      <text>
        <r>
          <rPr>
            <sz val="9"/>
            <color indexed="81"/>
            <rFont val="Tahoma"/>
            <family val="2"/>
          </rPr>
          <t>Justifique la necesidad de manera breve.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E6" authorId="1" shapeId="0" xr:uid="{A84667AA-2CAE-4A7A-B1B5-C6D48EE29924}">
      <text>
        <r>
          <rPr>
            <sz val="9"/>
            <color indexed="81"/>
            <rFont val="Tahoma"/>
            <family val="2"/>
          </rPr>
          <t>Selecione la frecuencia en que se va a pedir la necesidad requerida.</t>
        </r>
      </text>
    </comment>
    <comment ref="F6" authorId="1" shapeId="0" xr:uid="{4745BB7C-64C4-4A7F-93ED-C24454378602}">
      <text>
        <r>
          <rPr>
            <sz val="9"/>
            <color indexed="81"/>
            <rFont val="Tahoma"/>
            <family val="2"/>
          </rPr>
          <t>Seleccione el mes inicial en que se requiere la necesidad.</t>
        </r>
      </text>
    </comment>
    <comment ref="H6" authorId="1" shapeId="0" xr:uid="{BC25BC9C-6BF0-4ED1-A304-A56C0B387623}">
      <text>
        <r>
          <rPr>
            <sz val="9"/>
            <color indexed="81"/>
            <rFont val="Tahoma"/>
            <family val="2"/>
          </rPr>
          <t xml:space="preserve">Digite el número de personas requeridas.
</t>
        </r>
      </text>
    </comment>
    <comment ref="I6" authorId="1" shapeId="0" xr:uid="{93C331F1-2E14-4FD4-B4C2-23632C66FD4D}">
      <text>
        <r>
          <rPr>
            <b/>
            <sz val="9"/>
            <color indexed="81"/>
            <rFont val="Tahoma"/>
            <family val="2"/>
          </rPr>
          <t>IMPORTANTE Este campo aplica solamente en el caso de HONORARIOS.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" authorId="2" shapeId="0" xr:uid="{07D823EE-FAD6-46E2-B12C-EF1A27453BB4}">
      <text>
        <r>
          <rPr>
            <sz val="9"/>
            <color indexed="81"/>
            <rFont val="Tahoma"/>
            <family val="2"/>
          </rPr>
          <t>El valor registrado corresponde a el número total de aprendices por dedicación. En caso de honorarios se calcula su valor con base en la frecuencia y la cantidad.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<sst xmlns="http://schemas.openxmlformats.org/spreadsheetml/2006/main" count="295" uniqueCount="215">
  <si>
    <t>Totales</t>
  </si>
  <si>
    <t>Estudiantes, docentes, afiliados Aseuma (20%)</t>
  </si>
  <si>
    <t>Vr. Inscripción particulares</t>
  </si>
  <si>
    <t>Vr. Inscrpción = CG/PE</t>
  </si>
  <si>
    <t>Punto de Equilibrio</t>
  </si>
  <si>
    <t>Costo  global</t>
  </si>
  <si>
    <t>Utilidad
(35%)</t>
  </si>
  <si>
    <t>Total costos directos e indirectos</t>
  </si>
  <si>
    <t>Costos indirectos (40%)</t>
  </si>
  <si>
    <t>Total costos directos</t>
  </si>
  <si>
    <t>N° Inscritos</t>
  </si>
  <si>
    <t>Valor</t>
  </si>
  <si>
    <t>Detalle</t>
  </si>
  <si>
    <t>Valor Gastos de alimentación</t>
  </si>
  <si>
    <t>Varlor Gastos Generales</t>
  </si>
  <si>
    <t>Valor Transporte</t>
  </si>
  <si>
    <t>Valor honorarios</t>
  </si>
  <si>
    <t>Cantidad Horas Evento</t>
  </si>
  <si>
    <t>Fecha de realización</t>
  </si>
  <si>
    <t>Nombre del evento</t>
  </si>
  <si>
    <t>Modalidad</t>
  </si>
  <si>
    <t>Facultad / Programa / Dependencias</t>
  </si>
  <si>
    <t>Logística evento</t>
  </si>
  <si>
    <t xml:space="preserve">                                   VIGENCIA:</t>
  </si>
  <si>
    <t>TOTALES</t>
  </si>
  <si>
    <t>TOTAL</t>
  </si>
  <si>
    <t>VALOR UNITARIO</t>
  </si>
  <si>
    <t>CANTIDAD</t>
  </si>
  <si>
    <t>MES INICIAL</t>
  </si>
  <si>
    <t>PERIODO O FRECUENCIA</t>
  </si>
  <si>
    <t>DETALLE</t>
  </si>
  <si>
    <t>ÁREA / SERVICIO</t>
  </si>
  <si>
    <t>PROGRAMA Y/O DEPENDENCIA</t>
  </si>
  <si>
    <t xml:space="preserve">                              VIGENCIA:</t>
  </si>
  <si>
    <t xml:space="preserve">                                VIGENCIA:</t>
  </si>
  <si>
    <t>FACULTAD / PROGRAMA / DEPENDENCIA</t>
  </si>
  <si>
    <t>BIEN / INSUMO REQUERIDO</t>
  </si>
  <si>
    <t xml:space="preserve">DESCRIPCIÓN </t>
  </si>
  <si>
    <t>TIPO DE SOLICITUD</t>
  </si>
  <si>
    <t>JUSTIFICACIÓN</t>
  </si>
  <si>
    <t>PROYECTO DE INVERSIÓN</t>
  </si>
  <si>
    <t>VALOR TOTAL</t>
  </si>
  <si>
    <t xml:space="preserve">                               VIGENCIA:</t>
  </si>
  <si>
    <t>ACTIVIDAD</t>
  </si>
  <si>
    <t>TIPO DE SERVICIO</t>
  </si>
  <si>
    <t>SI EL PRACTICANTE (APRENDIZ) ES MEDIO TIEMPO  EL APOYO ECONÓMICO CORRESPONDE A 1/2 SMMLV</t>
  </si>
  <si>
    <t>SI EL PRACTICANTE (APRENDIZ) ES TIEMPO COMPLETO EL APOYO ECONÓMICO CORRESPONDE A 1 SMMLV</t>
  </si>
  <si>
    <r>
      <rPr>
        <b/>
        <sz val="9"/>
        <rFont val="Arial"/>
        <family val="2"/>
      </rPr>
      <t>NOTA:</t>
    </r>
    <r>
      <rPr>
        <sz val="9"/>
        <rFont val="Arial"/>
        <family val="2"/>
      </rPr>
      <t xml:space="preserve"> </t>
    </r>
  </si>
  <si>
    <t>Total aprendices</t>
  </si>
  <si>
    <t>Total honorarios</t>
  </si>
  <si>
    <t>TOTAL ANUAL</t>
  </si>
  <si>
    <t>VALOR UNITARIO HONORARIOS</t>
  </si>
  <si>
    <t>DEDICACIÓN</t>
  </si>
  <si>
    <t>TIPO DE NECESIDAD</t>
  </si>
  <si>
    <t xml:space="preserve">                                    VIGENCIA:</t>
  </si>
  <si>
    <t>PRESUPUESTO</t>
  </si>
  <si>
    <t>FACULTADES</t>
  </si>
  <si>
    <t>PERÍODO</t>
  </si>
  <si>
    <t>DEPENDENCIAS</t>
  </si>
  <si>
    <t>PROYECTOS DE INVERSIÓN</t>
  </si>
  <si>
    <t>Aprendices</t>
  </si>
  <si>
    <t>Facultad Administración y Economía</t>
  </si>
  <si>
    <t>Administración de Empresas Comerciales - Bogotá</t>
  </si>
  <si>
    <t>Mensual</t>
  </si>
  <si>
    <t>Área de Salud</t>
  </si>
  <si>
    <t>Honorarios</t>
  </si>
  <si>
    <t>Facultad Ciencias de la Salud</t>
  </si>
  <si>
    <t>Administración de Empresas Comerciales - Funza</t>
  </si>
  <si>
    <t>Bimensual</t>
  </si>
  <si>
    <t>Cursos de Extensión</t>
  </si>
  <si>
    <t>Facultad Ciencias Sociales</t>
  </si>
  <si>
    <t>Administración de Empresas Comerciales -Tintal</t>
  </si>
  <si>
    <t>Trimestral</t>
  </si>
  <si>
    <t>Facultad de Derecho</t>
  </si>
  <si>
    <t>Admisiones, Registro y Control</t>
  </si>
  <si>
    <t>Cuatrimestral</t>
  </si>
  <si>
    <t>Facultad de Ingeniería y Arquitectura</t>
  </si>
  <si>
    <t>Semestral</t>
  </si>
  <si>
    <t>Bacteriología y Laboratorio Clinico</t>
  </si>
  <si>
    <t>Anual</t>
  </si>
  <si>
    <t>Única vez</t>
  </si>
  <si>
    <t>Construcción y Gestión en Arquitectura</t>
  </si>
  <si>
    <t>MES</t>
  </si>
  <si>
    <t>Enero</t>
  </si>
  <si>
    <t>Artes Manuales</t>
  </si>
  <si>
    <t>Derecho</t>
  </si>
  <si>
    <t>Febrero</t>
  </si>
  <si>
    <t>Belleza y Cosmetología</t>
  </si>
  <si>
    <t>Derecho - Funza</t>
  </si>
  <si>
    <t>Marzo</t>
  </si>
  <si>
    <t>Cocina</t>
  </si>
  <si>
    <t>Derecho - Tintal</t>
  </si>
  <si>
    <t>Abril</t>
  </si>
  <si>
    <t>Corte y Confección</t>
  </si>
  <si>
    <t>BIEN Y/O INSUMO</t>
  </si>
  <si>
    <t>PROGRAMAS ACADÉMICOS</t>
  </si>
  <si>
    <t>Diseño Digital y Multimedia</t>
  </si>
  <si>
    <t>Mayo</t>
  </si>
  <si>
    <t>Labores</t>
  </si>
  <si>
    <t>Equipos de cómputo</t>
  </si>
  <si>
    <t>División de Promoción y Relaciones Interinstitucionales</t>
  </si>
  <si>
    <t>Junio</t>
  </si>
  <si>
    <t>Pintura</t>
  </si>
  <si>
    <t>Recursos audiovisuales</t>
  </si>
  <si>
    <t>División de Recursos Humanos</t>
  </si>
  <si>
    <t>Julio</t>
  </si>
  <si>
    <t>Música</t>
  </si>
  <si>
    <t>Bienes y equipos diferentes a informàticos y audiovisuales</t>
  </si>
  <si>
    <t>División de Servicios Administrativos y Recursos Físicos</t>
  </si>
  <si>
    <t>Agosto</t>
  </si>
  <si>
    <t>Exámenes de laboratorio</t>
  </si>
  <si>
    <t>Insumos</t>
  </si>
  <si>
    <t>División Financiera</t>
  </si>
  <si>
    <t>Septiembre</t>
  </si>
  <si>
    <t>Odontología</t>
  </si>
  <si>
    <t>División Medio Universitario</t>
  </si>
  <si>
    <t>Octubre</t>
  </si>
  <si>
    <t>Otro</t>
  </si>
  <si>
    <t>Economía</t>
  </si>
  <si>
    <t>Noviembre</t>
  </si>
  <si>
    <t>Especialización en Edificación Sostenible</t>
  </si>
  <si>
    <t>Diciembre</t>
  </si>
  <si>
    <t>Especialización en Gerencia en Seguridad y Salud en el Trabajo</t>
  </si>
  <si>
    <t>Medio Tiempo</t>
  </si>
  <si>
    <t>Especialización en Promoción en Salud y Desarrollo Humano</t>
  </si>
  <si>
    <t>Tiempo Completo</t>
  </si>
  <si>
    <t>Otro no relacionado</t>
  </si>
  <si>
    <t>Especialización Gerencia de la Calidad en Salud</t>
  </si>
  <si>
    <t>Nuevo</t>
  </si>
  <si>
    <t>Especialización Tecnológica en Metodología BIM para el desarrollo de Proyectos de la Edificación</t>
  </si>
  <si>
    <t>Reemplazo</t>
  </si>
  <si>
    <t>Maestría en Desarrollo Humano</t>
  </si>
  <si>
    <t>MODALIDAD</t>
  </si>
  <si>
    <t>Maestría en Microbiología</t>
  </si>
  <si>
    <t>Educación continuada</t>
  </si>
  <si>
    <t>Programa Ciencias Básicas</t>
  </si>
  <si>
    <t>Educación permanente</t>
  </si>
  <si>
    <t>Tecnología en Asistencia Gerencial Distancia</t>
  </si>
  <si>
    <t>Oficina de Autoevaluación y Acreditación</t>
  </si>
  <si>
    <t>Tecnología en Asistencia Gerencial Presencial - Bogotá</t>
  </si>
  <si>
    <t>Oficina de Control Interno</t>
  </si>
  <si>
    <t>Tecnología en Asistencia Gerencial Presencial - Funza</t>
  </si>
  <si>
    <t>Oficina de Investigaciones</t>
  </si>
  <si>
    <t>Tecnología en Delineantes de Arquitectura e Ingeniería</t>
  </si>
  <si>
    <t>Oficina de Planeación, Sistemas y Desarrollo</t>
  </si>
  <si>
    <t>Tecnología en Gestión y Ejecución de Construcciones</t>
  </si>
  <si>
    <t>Oficina de Proyección Social</t>
  </si>
  <si>
    <t>SERVICIO REQUERIDO</t>
  </si>
  <si>
    <t>Trabajo Social</t>
  </si>
  <si>
    <t>Oficina Jurídica</t>
  </si>
  <si>
    <t>Mantenimiento equipos de cómputo</t>
  </si>
  <si>
    <t>Turismo</t>
  </si>
  <si>
    <t>Mantenimiento de equipos</t>
  </si>
  <si>
    <t>Rectoría</t>
  </si>
  <si>
    <t>Mantenimiento planta física</t>
  </si>
  <si>
    <t>Recursos Educativos</t>
  </si>
  <si>
    <t>Salidas pedagógicas</t>
  </si>
  <si>
    <t>Secretaría General</t>
  </si>
  <si>
    <t>Proyecciòn talento humano</t>
  </si>
  <si>
    <t xml:space="preserve">Mantenimiento Preventivo </t>
  </si>
  <si>
    <t>Mantenimiento Correctivo</t>
  </si>
  <si>
    <t>Mantenimiento Áreas</t>
  </si>
  <si>
    <t>Otro servicio no relacionado</t>
  </si>
  <si>
    <t>Vicerrectoría Académica</t>
  </si>
  <si>
    <t>RECURSO NECESARIO</t>
  </si>
  <si>
    <t>Vicerrectoría Administrativa</t>
  </si>
  <si>
    <t>Personas (horas dedicadas)</t>
  </si>
  <si>
    <t>Otros gastos asociados</t>
  </si>
  <si>
    <t>UNIDAD DE MEDIDA</t>
  </si>
  <si>
    <t>Horas</t>
  </si>
  <si>
    <t>Global</t>
  </si>
  <si>
    <t>EDEFO-01</t>
  </si>
  <si>
    <t>EDEFO-02</t>
  </si>
  <si>
    <t>EDEFO-03</t>
  </si>
  <si>
    <t>02-3101 Adecuación y mejoramiento de la infraestructura física</t>
  </si>
  <si>
    <t>02-3202 Fortalecimiento de equipos de laboratorios</t>
  </si>
  <si>
    <t>02-3203 Fortalecimiento de recursos bibliográficos</t>
  </si>
  <si>
    <t>02-3204 Fortalecimiento Centro de Aprendizaje e investigación -CRA1</t>
  </si>
  <si>
    <t>02-3301 Fortalecimiento Sistemas Integrados de Gestión</t>
  </si>
  <si>
    <t>02-3302 Fortalecimiento de la autoevaluación y acreditación alta calidad</t>
  </si>
  <si>
    <t>02-3303 Fortalecimiento Internacionalización</t>
  </si>
  <si>
    <t>02-3304 Fortalecimiento Plataforma Tecnológica</t>
  </si>
  <si>
    <t>02-3305 Fortalecimiento de la comunicación, visibilización y promoción institucional</t>
  </si>
  <si>
    <t>02-3306 Fortalecimiento Sistema Innovación en TIC</t>
  </si>
  <si>
    <t>02-3307 Fortalecimiento Programa Desarrollo Profesoral</t>
  </si>
  <si>
    <t>02-3308 Fortalecimiento de la capacitación y las competencias del personal administrativo y mejoramiento del clima organizacional</t>
  </si>
  <si>
    <t>02-3309 Fortalecimiento de la investigación</t>
  </si>
  <si>
    <t>02-3310 Fortalecimiento multilingiiismo</t>
  </si>
  <si>
    <t>02-3311 Fortalecimiento de la relación con egresados</t>
  </si>
  <si>
    <t>02-3312 Fortalecimiento Gestión Documental Institucional</t>
  </si>
  <si>
    <t>02-3313 Sello Editorial</t>
  </si>
  <si>
    <t>02-3314 Permanencia y graduación estudiantil</t>
  </si>
  <si>
    <t>02-3315 Nueva planta física Unicolmayor</t>
  </si>
  <si>
    <t>02-3316 Fortalecimiento, creación de programas y ampliación de cobertura</t>
  </si>
  <si>
    <t>02-3317 Rediseño Organizacional</t>
  </si>
  <si>
    <t>EDEFO-04</t>
  </si>
  <si>
    <t>EDEFO-11</t>
  </si>
  <si>
    <t>UNIVERSIDAD COLEGIO MAYOR DE CUNDINAMARCA</t>
  </si>
  <si>
    <t>OFICINA DE PLANEACIÓN, SISTEMAS Y DESARROLLO</t>
  </si>
  <si>
    <t>VIGENCIA</t>
  </si>
  <si>
    <t>Nombre del Proyecto:</t>
  </si>
  <si>
    <t>Número</t>
  </si>
  <si>
    <t>Descripción de la Actividad</t>
  </si>
  <si>
    <t>Valor Estimado</t>
  </si>
  <si>
    <t>TOTAL PROYECTO</t>
  </si>
  <si>
    <t>FECHA DE ENVÍO (DD/MM/AAAA)</t>
  </si>
  <si>
    <t>Nombre:</t>
  </si>
  <si>
    <t>RESPONSABLE DEL PROYECTO</t>
  </si>
  <si>
    <t>AÑO</t>
  </si>
  <si>
    <t>EDEFO-12</t>
  </si>
  <si>
    <t>Plan anual mensualizado de Caja</t>
  </si>
  <si>
    <t>PROYECCIÓN DE INVERSIONES</t>
  </si>
  <si>
    <t>Biblioteca Bogotá</t>
  </si>
  <si>
    <t>Biblioteca Sede Funza</t>
  </si>
  <si>
    <t>Biblioteca Sede Tintal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</si>
</sst>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\ * #,##0_-;\-&quot;$&quot;\ * #,##0_-;_-&quot;$&quot;\ * &quot;-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;[Red]#,##0"/>
    <numFmt numFmtId="167" formatCode="&quot;$&quot;\ #,##0"/>
    <numFmt numFmtId="168" formatCode="#,##0_ ;[Red]\-#,##0\ 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10"/>
      <name val="Arial Narrow"/>
      <family val="2"/>
    </font>
    <font>
      <sz val="12"/>
      <color theme="0"/>
      <name val="Arial Narrow"/>
      <family val="2"/>
    </font>
    <font>
      <b/>
      <sz val="12"/>
      <color theme="0"/>
      <name val="Arial Narrow"/>
      <family val="2"/>
    </font>
    <font>
      <sz val="12"/>
      <name val="Arial Narrow"/>
      <family val="2"/>
    </font>
    <font>
      <b/>
      <sz val="11"/>
      <name val="Calibri"/>
      <family val="2"/>
      <scheme val="minor"/>
    </font>
    <font>
      <sz val="10.5"/>
      <name val="Calibri"/>
      <family val="2"/>
      <scheme val="minor"/>
    </font>
    <font>
      <b/>
      <sz val="11"/>
      <color theme="0"/>
      <name val="Arial"/>
      <family val="2"/>
    </font>
    <font>
      <b/>
      <sz val="11"/>
      <name val="Arial"/>
      <family val="2"/>
    </font>
    <font>
      <sz val="10"/>
      <name val="Tahoma"/>
      <family val="2"/>
    </font>
    <font>
      <b/>
      <sz val="11"/>
      <name val="Tahoma"/>
      <family val="2"/>
    </font>
    <font>
      <sz val="1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theme="0" tint="-0.499984740745262"/>
      <name val="Arial"/>
      <family val="2"/>
    </font>
    <font>
      <b/>
      <sz val="9"/>
      <name val="Arial"/>
      <family val="2"/>
    </font>
    <font>
      <sz val="10.5"/>
      <color theme="1"/>
      <name val="Calibri"/>
      <family val="2"/>
      <scheme val="minor"/>
    </font>
    <font>
      <sz val="10"/>
      <color theme="0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color theme="0" tint="-0.499984740745262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1"/>
      <color rgb="FF0017C0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theme="8" tint="0.59996337778862885"/>
      </left>
      <right style="thin">
        <color indexed="64"/>
      </right>
      <top/>
      <bottom style="dotted">
        <color theme="8" tint="0.59996337778862885"/>
      </bottom>
      <diagonal/>
    </border>
    <border>
      <left style="hair">
        <color theme="8" tint="0.59996337778862885"/>
      </left>
      <right style="hair">
        <color theme="8" tint="0.59996337778862885"/>
      </right>
      <top/>
      <bottom style="dotted">
        <color theme="8" tint="0.59996337778862885"/>
      </bottom>
      <diagonal/>
    </border>
    <border>
      <left style="thin">
        <color auto="1"/>
      </left>
      <right style="hair">
        <color theme="8" tint="0.59996337778862885"/>
      </right>
      <top/>
      <bottom style="dotted">
        <color theme="8" tint="0.599963377788628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theme="8" tint="0.59996337778862885"/>
      </left>
      <right style="thin">
        <color indexed="64"/>
      </right>
      <top style="dotted">
        <color theme="8" tint="0.59996337778862885"/>
      </top>
      <bottom style="dotted">
        <color theme="8" tint="0.59996337778862885"/>
      </bottom>
      <diagonal/>
    </border>
    <border>
      <left style="hair">
        <color theme="8" tint="0.59996337778862885"/>
      </left>
      <right style="hair">
        <color theme="8" tint="0.59996337778862885"/>
      </right>
      <top style="dotted">
        <color theme="8" tint="0.59996337778862885"/>
      </top>
      <bottom style="dotted">
        <color theme="8" tint="0.59996337778862885"/>
      </bottom>
      <diagonal/>
    </border>
    <border>
      <left style="thin">
        <color auto="1"/>
      </left>
      <right style="hair">
        <color theme="8" tint="0.59996337778862885"/>
      </right>
      <top style="dotted">
        <color theme="8" tint="0.59996337778862885"/>
      </top>
      <bottom style="dotted">
        <color theme="8" tint="0.59996337778862885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8" fillId="0" borderId="0"/>
    <xf numFmtId="42" fontId="8" fillId="0" borderId="0" applyFont="0" applyFill="0" applyBorder="0" applyAlignment="0" applyProtection="0"/>
  </cellStyleXfs>
  <cellXfs count="205">
    <xf numFmtId="0" fontId="0" fillId="0" borderId="0" xfId="0"/>
    <xf numFmtId="0" fontId="4" fillId="0" borderId="0" xfId="0" applyFont="1"/>
    <xf numFmtId="0" fontId="4" fillId="0" borderId="0" xfId="0" applyFont="1" applyProtection="1">
      <protection locked="0"/>
    </xf>
    <xf numFmtId="0" fontId="4" fillId="0" borderId="1" xfId="0" applyFont="1" applyBorder="1"/>
    <xf numFmtId="0" fontId="4" fillId="0" borderId="2" xfId="0" applyFont="1" applyBorder="1"/>
    <xf numFmtId="0" fontId="4" fillId="0" borderId="2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4" fillId="0" borderId="4" xfId="0" applyFont="1" applyBorder="1"/>
    <xf numFmtId="0" fontId="4" fillId="0" borderId="5" xfId="0" applyFont="1" applyBorder="1" applyProtection="1">
      <protection locked="0"/>
    </xf>
    <xf numFmtId="0" fontId="5" fillId="0" borderId="0" xfId="0" applyFont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165" fontId="5" fillId="0" borderId="7" xfId="1" applyNumberFormat="1" applyFont="1" applyFill="1" applyBorder="1" applyAlignment="1">
      <alignment horizontal="center" vertical="center" wrapText="1"/>
    </xf>
    <xf numFmtId="165" fontId="5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wrapText="1"/>
    </xf>
    <xf numFmtId="165" fontId="7" fillId="0" borderId="10" xfId="1" applyNumberFormat="1" applyFont="1" applyFill="1" applyBorder="1" applyAlignment="1">
      <alignment horizontal="center" vertical="center" wrapText="1"/>
    </xf>
    <xf numFmtId="14" fontId="7" fillId="0" borderId="10" xfId="2" applyNumberFormat="1" applyFont="1" applyBorder="1" applyAlignment="1" applyProtection="1">
      <alignment horizontal="left" vertical="center" wrapText="1"/>
      <protection locked="0"/>
    </xf>
    <xf numFmtId="0" fontId="7" fillId="0" borderId="10" xfId="2" applyFont="1" applyBorder="1" applyAlignment="1" applyProtection="1">
      <alignment horizontal="left" vertical="center" wrapText="1"/>
      <protection locked="0"/>
    </xf>
    <xf numFmtId="0" fontId="7" fillId="0" borderId="11" xfId="2" applyFont="1" applyBorder="1" applyAlignment="1" applyProtection="1">
      <alignment horizontal="left" vertical="center" wrapText="1"/>
      <protection locked="0"/>
    </xf>
    <xf numFmtId="165" fontId="7" fillId="0" borderId="10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 wrapText="1"/>
    </xf>
    <xf numFmtId="165" fontId="7" fillId="0" borderId="9" xfId="1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9" fontId="2" fillId="0" borderId="4" xfId="0" applyNumberFormat="1" applyFont="1" applyBorder="1"/>
    <xf numFmtId="0" fontId="3" fillId="0" borderId="0" xfId="0" applyFont="1"/>
    <xf numFmtId="0" fontId="10" fillId="0" borderId="0" xfId="2" applyFont="1" applyAlignment="1">
      <alignment vertical="center"/>
    </xf>
    <xf numFmtId="9" fontId="11" fillId="0" borderId="0" xfId="2" applyNumberFormat="1" applyFont="1" applyAlignment="1">
      <alignment horizontal="center" vertical="center"/>
    </xf>
    <xf numFmtId="9" fontId="11" fillId="0" borderId="0" xfId="2" applyNumberFormat="1" applyFont="1" applyAlignment="1">
      <alignment vertical="center"/>
    </xf>
    <xf numFmtId="0" fontId="2" fillId="0" borderId="0" xfId="2" applyFont="1" applyAlignment="1">
      <alignment horizontal="left" vertical="center"/>
    </xf>
    <xf numFmtId="0" fontId="12" fillId="0" borderId="0" xfId="2" applyFont="1" applyAlignment="1">
      <alignment vertical="center"/>
    </xf>
    <xf numFmtId="0" fontId="13" fillId="0" borderId="0" xfId="2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4" fillId="0" borderId="5" xfId="2" applyFont="1" applyBorder="1" applyAlignment="1" applyProtection="1">
      <alignment horizontal="left" vertical="center"/>
      <protection locked="0"/>
    </xf>
    <xf numFmtId="0" fontId="3" fillId="0" borderId="4" xfId="0" applyFont="1" applyBorder="1"/>
    <xf numFmtId="0" fontId="15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0" fontId="17" fillId="0" borderId="5" xfId="2" applyFont="1" applyBorder="1" applyAlignment="1">
      <alignment vertical="center"/>
    </xf>
    <xf numFmtId="0" fontId="3" fillId="0" borderId="13" xfId="0" applyFont="1" applyBorder="1"/>
    <xf numFmtId="0" fontId="3" fillId="0" borderId="14" xfId="0" applyFont="1" applyBorder="1"/>
    <xf numFmtId="0" fontId="10" fillId="0" borderId="14" xfId="2" applyFont="1" applyBorder="1" applyAlignment="1">
      <alignment vertical="center"/>
    </xf>
    <xf numFmtId="0" fontId="15" fillId="0" borderId="14" xfId="2" applyFont="1" applyBorder="1" applyAlignment="1">
      <alignment vertical="center"/>
    </xf>
    <xf numFmtId="0" fontId="12" fillId="0" borderId="14" xfId="2" applyFont="1" applyBorder="1" applyAlignment="1">
      <alignment vertical="center"/>
    </xf>
    <xf numFmtId="0" fontId="16" fillId="0" borderId="14" xfId="2" applyFont="1" applyBorder="1" applyAlignment="1">
      <alignment vertical="center"/>
    </xf>
    <xf numFmtId="0" fontId="4" fillId="0" borderId="14" xfId="0" applyFont="1" applyBorder="1"/>
    <xf numFmtId="0" fontId="18" fillId="0" borderId="15" xfId="2" applyFont="1" applyBorder="1" applyAlignment="1">
      <alignment vertical="center"/>
    </xf>
    <xf numFmtId="0" fontId="19" fillId="0" borderId="0" xfId="2" applyFont="1" applyAlignment="1">
      <alignment vertical="center"/>
    </xf>
    <xf numFmtId="0" fontId="8" fillId="0" borderId="0" xfId="2" applyAlignment="1">
      <alignment vertical="center"/>
    </xf>
    <xf numFmtId="0" fontId="8" fillId="0" borderId="0" xfId="2" applyAlignment="1" applyProtection="1">
      <alignment vertical="center"/>
      <protection locked="0"/>
    </xf>
    <xf numFmtId="0" fontId="22" fillId="0" borderId="0" xfId="2" applyFont="1" applyAlignment="1" applyProtection="1">
      <alignment horizontal="center" vertical="center"/>
      <protection locked="0"/>
    </xf>
    <xf numFmtId="0" fontId="8" fillId="0" borderId="1" xfId="2" applyBorder="1" applyAlignment="1">
      <alignment vertical="center"/>
    </xf>
    <xf numFmtId="0" fontId="22" fillId="0" borderId="2" xfId="2" applyFont="1" applyBorder="1" applyAlignment="1" applyProtection="1">
      <alignment horizontal="center" vertical="center"/>
      <protection locked="0"/>
    </xf>
    <xf numFmtId="0" fontId="8" fillId="0" borderId="2" xfId="2" applyBorder="1" applyAlignment="1" applyProtection="1">
      <alignment vertical="center"/>
      <protection locked="0"/>
    </xf>
    <xf numFmtId="0" fontId="22" fillId="0" borderId="3" xfId="2" applyFont="1" applyBorder="1" applyAlignment="1" applyProtection="1">
      <alignment horizontal="center" vertical="center"/>
      <protection locked="0"/>
    </xf>
    <xf numFmtId="0" fontId="8" fillId="0" borderId="4" xfId="2" applyBorder="1" applyAlignment="1">
      <alignment vertical="center"/>
    </xf>
    <xf numFmtId="0" fontId="22" fillId="0" borderId="5" xfId="2" applyFont="1" applyBorder="1" applyAlignment="1" applyProtection="1">
      <alignment horizontal="center" vertical="center"/>
      <protection locked="0"/>
    </xf>
    <xf numFmtId="0" fontId="8" fillId="0" borderId="5" xfId="2" applyBorder="1" applyAlignment="1" applyProtection="1">
      <alignment horizontal="center" vertical="center"/>
      <protection locked="0"/>
    </xf>
    <xf numFmtId="0" fontId="8" fillId="0" borderId="5" xfId="2" applyBorder="1" applyAlignment="1" applyProtection="1">
      <alignment vertical="center"/>
      <protection locked="0"/>
    </xf>
    <xf numFmtId="0" fontId="23" fillId="0" borderId="4" xfId="2" applyFont="1" applyBorder="1" applyAlignment="1">
      <alignment horizontal="left"/>
    </xf>
    <xf numFmtId="0" fontId="23" fillId="0" borderId="0" xfId="2" applyFont="1" applyAlignment="1" applyProtection="1">
      <alignment horizontal="left"/>
      <protection locked="0"/>
    </xf>
    <xf numFmtId="0" fontId="23" fillId="0" borderId="5" xfId="2" applyFont="1" applyBorder="1" applyAlignment="1" applyProtection="1">
      <alignment horizontal="left"/>
      <protection locked="0"/>
    </xf>
    <xf numFmtId="0" fontId="22" fillId="0" borderId="0" xfId="2" applyFont="1" applyAlignment="1">
      <alignment horizontal="center" vertical="center"/>
    </xf>
    <xf numFmtId="166" fontId="22" fillId="0" borderId="6" xfId="2" applyNumberFormat="1" applyFont="1" applyBorder="1" applyAlignment="1">
      <alignment horizontal="right" vertical="center"/>
    </xf>
    <xf numFmtId="0" fontId="22" fillId="0" borderId="7" xfId="2" applyFont="1" applyBorder="1" applyAlignment="1" applyProtection="1">
      <alignment horizontal="center" vertical="center"/>
      <protection locked="0"/>
    </xf>
    <xf numFmtId="166" fontId="22" fillId="0" borderId="7" xfId="2" applyNumberFormat="1" applyFont="1" applyBorder="1" applyAlignment="1" applyProtection="1">
      <alignment horizontal="center" vertical="center"/>
      <protection locked="0"/>
    </xf>
    <xf numFmtId="0" fontId="22" fillId="0" borderId="8" xfId="2" applyFont="1" applyBorder="1" applyAlignment="1" applyProtection="1">
      <alignment horizontal="center" vertical="center"/>
      <protection locked="0"/>
    </xf>
    <xf numFmtId="4" fontId="24" fillId="0" borderId="0" xfId="2" applyNumberFormat="1" applyFont="1" applyAlignment="1">
      <alignment vertical="center"/>
    </xf>
    <xf numFmtId="0" fontId="7" fillId="0" borderId="10" xfId="2" applyFont="1" applyBorder="1" applyAlignment="1" applyProtection="1">
      <alignment horizontal="center" vertical="center" wrapText="1"/>
      <protection locked="0"/>
    </xf>
    <xf numFmtId="4" fontId="7" fillId="0" borderId="10" xfId="2" applyNumberFormat="1" applyFont="1" applyBorder="1" applyAlignment="1" applyProtection="1">
      <alignment horizontal="center" vertical="center" wrapText="1"/>
      <protection locked="0"/>
    </xf>
    <xf numFmtId="0" fontId="24" fillId="0" borderId="0" xfId="2" applyFont="1" applyAlignment="1">
      <alignment vertical="center"/>
    </xf>
    <xf numFmtId="0" fontId="25" fillId="0" borderId="12" xfId="2" applyFont="1" applyBorder="1" applyAlignment="1">
      <alignment horizontal="center" vertical="center" wrapText="1"/>
    </xf>
    <xf numFmtId="0" fontId="22" fillId="0" borderId="12" xfId="2" applyFont="1" applyBorder="1" applyAlignment="1">
      <alignment horizontal="center" vertical="center" wrapText="1"/>
    </xf>
    <xf numFmtId="0" fontId="22" fillId="0" borderId="4" xfId="2" applyFont="1" applyBorder="1" applyAlignment="1">
      <alignment vertical="center"/>
    </xf>
    <xf numFmtId="0" fontId="22" fillId="0" borderId="0" xfId="2" applyFont="1" applyAlignment="1">
      <alignment vertical="center"/>
    </xf>
    <xf numFmtId="0" fontId="26" fillId="0" borderId="5" xfId="0" applyFont="1" applyBorder="1" applyAlignment="1" applyProtection="1">
      <alignment horizontal="left" vertical="center"/>
      <protection locked="0"/>
    </xf>
    <xf numFmtId="0" fontId="22" fillId="0" borderId="5" xfId="2" applyFont="1" applyBorder="1" applyAlignment="1">
      <alignment vertical="center"/>
    </xf>
    <xf numFmtId="0" fontId="22" fillId="0" borderId="13" xfId="2" applyFont="1" applyBorder="1" applyAlignment="1">
      <alignment vertical="center"/>
    </xf>
    <xf numFmtId="0" fontId="22" fillId="0" borderId="14" xfId="2" applyFont="1" applyBorder="1" applyAlignment="1">
      <alignment vertical="center"/>
    </xf>
    <xf numFmtId="0" fontId="22" fillId="0" borderId="15" xfId="2" applyFont="1" applyBorder="1" applyAlignment="1">
      <alignment vertical="center"/>
    </xf>
    <xf numFmtId="0" fontId="16" fillId="0" borderId="15" xfId="2" applyFont="1" applyBorder="1" applyAlignment="1">
      <alignment vertical="center"/>
    </xf>
    <xf numFmtId="0" fontId="16" fillId="0" borderId="13" xfId="2" applyFont="1" applyBorder="1" applyAlignment="1">
      <alignment vertical="center"/>
    </xf>
    <xf numFmtId="0" fontId="16" fillId="0" borderId="5" xfId="2" applyFont="1" applyBorder="1" applyAlignment="1">
      <alignment vertical="center"/>
    </xf>
    <xf numFmtId="0" fontId="16" fillId="0" borderId="4" xfId="2" applyFont="1" applyBorder="1" applyAlignment="1">
      <alignment vertical="center"/>
    </xf>
    <xf numFmtId="0" fontId="7" fillId="0" borderId="11" xfId="2" applyFont="1" applyBorder="1" applyAlignment="1" applyProtection="1">
      <alignment horizontal="center" vertical="center" wrapText="1"/>
      <protection locked="0"/>
    </xf>
    <xf numFmtId="3" fontId="7" fillId="0" borderId="10" xfId="2" applyNumberFormat="1" applyFont="1" applyBorder="1" applyAlignment="1" applyProtection="1">
      <alignment horizontal="center" vertical="center" wrapText="1"/>
      <protection locked="0"/>
    </xf>
    <xf numFmtId="167" fontId="7" fillId="0" borderId="9" xfId="2" applyNumberFormat="1" applyFont="1" applyBorder="1" applyAlignment="1">
      <alignment horizontal="center" vertical="center" wrapText="1"/>
    </xf>
    <xf numFmtId="0" fontId="27" fillId="0" borderId="0" xfId="2" applyFont="1" applyAlignment="1">
      <alignment vertical="center"/>
    </xf>
    <xf numFmtId="0" fontId="7" fillId="0" borderId="18" xfId="2" applyFont="1" applyBorder="1" applyAlignment="1" applyProtection="1">
      <alignment horizontal="center" vertical="center" wrapText="1"/>
      <protection locked="0"/>
    </xf>
    <xf numFmtId="0" fontId="7" fillId="0" borderId="17" xfId="2" applyFont="1" applyBorder="1" applyAlignment="1" applyProtection="1">
      <alignment horizontal="center" vertical="center" wrapText="1"/>
      <protection locked="0"/>
    </xf>
    <xf numFmtId="0" fontId="22" fillId="0" borderId="8" xfId="2" applyFont="1" applyBorder="1" applyAlignment="1" applyProtection="1">
      <alignment vertical="center"/>
      <protection locked="0"/>
    </xf>
    <xf numFmtId="0" fontId="22" fillId="0" borderId="7" xfId="2" applyFont="1" applyBorder="1" applyAlignment="1" applyProtection="1">
      <alignment vertical="center"/>
      <protection locked="0"/>
    </xf>
    <xf numFmtId="0" fontId="23" fillId="0" borderId="5" xfId="2" applyFont="1" applyBorder="1" applyProtection="1">
      <protection locked="0"/>
    </xf>
    <xf numFmtId="0" fontId="23" fillId="0" borderId="0" xfId="2" applyFont="1" applyProtection="1">
      <protection locked="0"/>
    </xf>
    <xf numFmtId="0" fontId="23" fillId="0" borderId="4" xfId="2" applyFont="1" applyBorder="1"/>
    <xf numFmtId="0" fontId="8" fillId="0" borderId="4" xfId="2" applyBorder="1" applyAlignment="1">
      <alignment horizontal="right" vertical="center"/>
    </xf>
    <xf numFmtId="0" fontId="22" fillId="0" borderId="5" xfId="2" applyFont="1" applyBorder="1" applyAlignment="1" applyProtection="1">
      <alignment vertical="center"/>
      <protection locked="0"/>
    </xf>
    <xf numFmtId="0" fontId="22" fillId="0" borderId="0" xfId="2" applyFont="1" applyAlignment="1" applyProtection="1">
      <alignment vertical="center"/>
      <protection locked="0"/>
    </xf>
    <xf numFmtId="0" fontId="8" fillId="0" borderId="3" xfId="2" applyBorder="1" applyAlignment="1" applyProtection="1">
      <alignment vertical="center"/>
      <protection locked="0"/>
    </xf>
    <xf numFmtId="0" fontId="22" fillId="0" borderId="12" xfId="2" applyFont="1" applyBorder="1" applyAlignment="1">
      <alignment horizontal="center" vertical="center"/>
    </xf>
    <xf numFmtId="4" fontId="7" fillId="0" borderId="17" xfId="2" applyNumberFormat="1" applyFont="1" applyBorder="1" applyAlignment="1" applyProtection="1">
      <alignment horizontal="center" vertical="center" wrapText="1"/>
      <protection locked="0"/>
    </xf>
    <xf numFmtId="4" fontId="7" fillId="0" borderId="16" xfId="2" applyNumberFormat="1" applyFont="1" applyBorder="1" applyAlignment="1">
      <alignment horizontal="center" vertical="center" wrapText="1"/>
    </xf>
    <xf numFmtId="166" fontId="22" fillId="0" borderId="7" xfId="2" applyNumberFormat="1" applyFont="1" applyBorder="1" applyAlignment="1" applyProtection="1">
      <alignment horizontal="right" vertical="center"/>
      <protection locked="0"/>
    </xf>
    <xf numFmtId="0" fontId="22" fillId="0" borderId="3" xfId="2" applyFont="1" applyBorder="1" applyAlignment="1" applyProtection="1">
      <alignment vertical="center"/>
      <protection locked="0"/>
    </xf>
    <xf numFmtId="0" fontId="22" fillId="0" borderId="2" xfId="2" applyFont="1" applyBorder="1" applyAlignment="1" applyProtection="1">
      <alignment vertical="center"/>
      <protection locked="0"/>
    </xf>
    <xf numFmtId="0" fontId="28" fillId="0" borderId="0" xfId="2" applyFont="1" applyAlignment="1">
      <alignment vertical="center"/>
    </xf>
    <xf numFmtId="0" fontId="7" fillId="0" borderId="4" xfId="2" applyFont="1" applyBorder="1" applyAlignment="1">
      <alignment vertical="center" wrapText="1"/>
    </xf>
    <xf numFmtId="0" fontId="7" fillId="0" borderId="0" xfId="2" applyFont="1" applyAlignment="1" applyProtection="1">
      <alignment vertical="center" wrapText="1"/>
      <protection locked="0"/>
    </xf>
    <xf numFmtId="0" fontId="7" fillId="0" borderId="5" xfId="2" applyFont="1" applyBorder="1" applyAlignment="1" applyProtection="1">
      <alignment vertical="center" wrapText="1"/>
      <protection locked="0"/>
    </xf>
    <xf numFmtId="0" fontId="7" fillId="0" borderId="5" xfId="2" applyFont="1" applyBorder="1" applyAlignment="1" applyProtection="1">
      <alignment vertical="center"/>
      <protection locked="0"/>
    </xf>
    <xf numFmtId="166" fontId="22" fillId="0" borderId="12" xfId="2" applyNumberFormat="1" applyFont="1" applyBorder="1" applyAlignment="1" applyProtection="1">
      <alignment horizontal="center" vertical="center"/>
      <protection locked="0"/>
    </xf>
    <xf numFmtId="0" fontId="29" fillId="0" borderId="0" xfId="2" applyFont="1" applyAlignment="1">
      <alignment horizontal="center" vertical="center"/>
    </xf>
    <xf numFmtId="0" fontId="30" fillId="0" borderId="0" xfId="2" applyFont="1" applyAlignment="1">
      <alignment horizontal="center" vertical="center"/>
    </xf>
    <xf numFmtId="0" fontId="31" fillId="3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/>
    <xf numFmtId="0" fontId="33" fillId="3" borderId="0" xfId="0" applyFont="1" applyFill="1" applyAlignment="1">
      <alignment horizontal="center" vertical="center"/>
    </xf>
    <xf numFmtId="0" fontId="31" fillId="3" borderId="0" xfId="0" applyFont="1" applyFill="1" applyAlignment="1">
      <alignment horizontal="center" vertical="center" wrapText="1"/>
    </xf>
    <xf numFmtId="0" fontId="31" fillId="3" borderId="0" xfId="0" applyFont="1" applyFill="1" applyAlignment="1">
      <alignment horizontal="left" vertical="center"/>
    </xf>
    <xf numFmtId="0" fontId="28" fillId="0" borderId="0" xfId="2" applyFont="1" applyAlignment="1">
      <alignment vertical="center" wrapText="1"/>
    </xf>
    <xf numFmtId="0" fontId="33" fillId="3" borderId="0" xfId="0" applyFont="1" applyFill="1" applyAlignment="1">
      <alignment horizontal="center" vertical="center" wrapText="1"/>
    </xf>
    <xf numFmtId="0" fontId="31" fillId="0" borderId="0" xfId="0" applyFont="1"/>
    <xf numFmtId="0" fontId="34" fillId="0" borderId="0" xfId="0" applyFont="1" applyBorder="1" applyAlignment="1">
      <alignment vertical="center" wrapText="1"/>
    </xf>
    <xf numFmtId="0" fontId="34" fillId="0" borderId="0" xfId="0" applyFont="1" applyBorder="1" applyAlignment="1">
      <alignment vertical="center"/>
    </xf>
    <xf numFmtId="0" fontId="32" fillId="0" borderId="0" xfId="0" applyFont="1" applyBorder="1"/>
    <xf numFmtId="0" fontId="35" fillId="0" borderId="0" xfId="2" applyFont="1" applyAlignment="1">
      <alignment vertical="center"/>
    </xf>
    <xf numFmtId="0" fontId="19" fillId="2" borderId="0" xfId="2" applyFont="1" applyFill="1"/>
    <xf numFmtId="0" fontId="19" fillId="2" borderId="19" xfId="2" applyFont="1" applyFill="1" applyBorder="1"/>
    <xf numFmtId="0" fontId="19" fillId="2" borderId="20" xfId="2" applyFont="1" applyFill="1" applyBorder="1"/>
    <xf numFmtId="0" fontId="19" fillId="2" borderId="21" xfId="2" applyFont="1" applyFill="1" applyBorder="1"/>
    <xf numFmtId="0" fontId="19" fillId="2" borderId="22" xfId="2" applyFont="1" applyFill="1" applyBorder="1"/>
    <xf numFmtId="0" fontId="19" fillId="2" borderId="23" xfId="2" applyFont="1" applyFill="1" applyBorder="1"/>
    <xf numFmtId="0" fontId="28" fillId="2" borderId="23" xfId="2" applyFont="1" applyFill="1" applyBorder="1" applyAlignment="1">
      <alignment horizontal="center"/>
    </xf>
    <xf numFmtId="0" fontId="19" fillId="2" borderId="24" xfId="2" applyFont="1" applyFill="1" applyBorder="1"/>
    <xf numFmtId="0" fontId="28" fillId="2" borderId="25" xfId="2" applyFont="1" applyFill="1" applyBorder="1" applyAlignment="1">
      <alignment horizontal="center"/>
    </xf>
    <xf numFmtId="0" fontId="28" fillId="2" borderId="26" xfId="2" applyFont="1" applyFill="1" applyBorder="1" applyAlignment="1">
      <alignment horizontal="center"/>
    </xf>
    <xf numFmtId="0" fontId="28" fillId="2" borderId="20" xfId="2" applyFont="1" applyFill="1" applyBorder="1" applyAlignment="1">
      <alignment horizontal="center"/>
    </xf>
    <xf numFmtId="0" fontId="28" fillId="2" borderId="21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0" fontId="13" fillId="2" borderId="23" xfId="2" applyFont="1" applyFill="1" applyBorder="1"/>
    <xf numFmtId="0" fontId="4" fillId="2" borderId="23" xfId="2" applyFont="1" applyFill="1" applyBorder="1"/>
    <xf numFmtId="0" fontId="4" fillId="2" borderId="25" xfId="2" applyFont="1" applyFill="1" applyBorder="1"/>
    <xf numFmtId="0" fontId="4" fillId="2" borderId="26" xfId="2" applyFont="1" applyFill="1" applyBorder="1"/>
    <xf numFmtId="0" fontId="13" fillId="2" borderId="27" xfId="2" applyFont="1" applyFill="1" applyBorder="1" applyAlignment="1">
      <alignment horizontal="center" vertical="center" wrapText="1"/>
    </xf>
    <xf numFmtId="0" fontId="13" fillId="2" borderId="29" xfId="2" applyFont="1" applyFill="1" applyBorder="1" applyAlignment="1">
      <alignment horizontal="center" vertical="center" wrapText="1"/>
    </xf>
    <xf numFmtId="0" fontId="19" fillId="2" borderId="30" xfId="2" applyFont="1" applyFill="1" applyBorder="1"/>
    <xf numFmtId="0" fontId="4" fillId="2" borderId="31" xfId="2" applyFont="1" applyFill="1" applyBorder="1" applyAlignment="1">
      <alignment vertical="center" wrapText="1"/>
    </xf>
    <xf numFmtId="0" fontId="4" fillId="2" borderId="2" xfId="2" applyFont="1" applyFill="1" applyBorder="1" applyAlignment="1">
      <alignment vertical="center" wrapText="1"/>
    </xf>
    <xf numFmtId="0" fontId="4" fillId="2" borderId="32" xfId="2" applyFont="1" applyFill="1" applyBorder="1" applyAlignment="1">
      <alignment vertical="center" wrapText="1"/>
    </xf>
    <xf numFmtId="168" fontId="4" fillId="2" borderId="33" xfId="2" applyNumberFormat="1" applyFont="1" applyFill="1" applyBorder="1" applyAlignment="1">
      <alignment vertical="center" wrapText="1"/>
    </xf>
    <xf numFmtId="0" fontId="19" fillId="2" borderId="34" xfId="2" applyFont="1" applyFill="1" applyBorder="1"/>
    <xf numFmtId="0" fontId="4" fillId="2" borderId="35" xfId="2" applyFont="1" applyFill="1" applyBorder="1" applyAlignment="1">
      <alignment vertical="center" wrapText="1"/>
    </xf>
    <xf numFmtId="0" fontId="4" fillId="2" borderId="7" xfId="2" applyFont="1" applyFill="1" applyBorder="1" applyAlignment="1">
      <alignment vertical="center" wrapText="1"/>
    </xf>
    <xf numFmtId="0" fontId="4" fillId="2" borderId="36" xfId="2" applyFont="1" applyFill="1" applyBorder="1" applyAlignment="1">
      <alignment vertical="center" wrapText="1"/>
    </xf>
    <xf numFmtId="168" fontId="4" fillId="2" borderId="36" xfId="2" applyNumberFormat="1" applyFont="1" applyFill="1" applyBorder="1" applyAlignment="1">
      <alignment vertical="center" wrapText="1"/>
    </xf>
    <xf numFmtId="0" fontId="19" fillId="2" borderId="37" xfId="2" applyFont="1" applyFill="1" applyBorder="1"/>
    <xf numFmtId="168" fontId="13" fillId="2" borderId="36" xfId="2" applyNumberFormat="1" applyFont="1" applyFill="1" applyBorder="1" applyAlignment="1">
      <alignment vertical="center" wrapText="1"/>
    </xf>
    <xf numFmtId="0" fontId="19" fillId="2" borderId="38" xfId="2" applyFont="1" applyFill="1" applyBorder="1"/>
    <xf numFmtId="0" fontId="4" fillId="2" borderId="39" xfId="2" applyFont="1" applyFill="1" applyBorder="1" applyAlignment="1">
      <alignment vertical="center" wrapText="1"/>
    </xf>
    <xf numFmtId="0" fontId="4" fillId="2" borderId="14" xfId="2" applyFont="1" applyFill="1" applyBorder="1" applyAlignment="1">
      <alignment vertical="center" wrapText="1"/>
    </xf>
    <xf numFmtId="0" fontId="4" fillId="2" borderId="40" xfId="2" applyFont="1" applyFill="1" applyBorder="1" applyAlignment="1">
      <alignment vertical="center" wrapText="1"/>
    </xf>
    <xf numFmtId="168" fontId="13" fillId="2" borderId="41" xfId="2" applyNumberFormat="1" applyFont="1" applyFill="1" applyBorder="1" applyAlignment="1">
      <alignment vertical="center" wrapText="1"/>
    </xf>
    <xf numFmtId="168" fontId="13" fillId="2" borderId="21" xfId="4" applyNumberFormat="1" applyFont="1" applyFill="1" applyBorder="1" applyAlignment="1">
      <alignment vertical="center" wrapText="1"/>
    </xf>
    <xf numFmtId="0" fontId="4" fillId="2" borderId="0" xfId="2" applyFont="1" applyFill="1" applyAlignment="1">
      <alignment vertical="center" wrapText="1"/>
    </xf>
    <xf numFmtId="0" fontId="4" fillId="2" borderId="21" xfId="2" applyFont="1" applyFill="1" applyBorder="1" applyAlignment="1">
      <alignment vertical="center" wrapText="1"/>
    </xf>
    <xf numFmtId="0" fontId="4" fillId="2" borderId="0" xfId="2" applyFont="1" applyFill="1"/>
    <xf numFmtId="0" fontId="36" fillId="2" borderId="0" xfId="2" applyFont="1" applyFill="1" applyAlignment="1">
      <alignment horizontal="center" vertical="center"/>
    </xf>
    <xf numFmtId="0" fontId="36" fillId="2" borderId="0" xfId="2" applyFont="1" applyFill="1" applyAlignment="1">
      <alignment horizontal="center" vertical="center" wrapText="1"/>
    </xf>
    <xf numFmtId="0" fontId="36" fillId="2" borderId="23" xfId="2" applyFont="1" applyFill="1" applyBorder="1" applyAlignment="1">
      <alignment horizontal="center" vertical="center" wrapText="1"/>
    </xf>
    <xf numFmtId="0" fontId="37" fillId="2" borderId="0" xfId="2" applyFont="1" applyFill="1"/>
    <xf numFmtId="0" fontId="38" fillId="2" borderId="0" xfId="2" applyFont="1" applyFill="1"/>
    <xf numFmtId="0" fontId="32" fillId="0" borderId="0" xfId="0" applyFont="1" applyAlignment="1">
      <alignment horizontal="left"/>
    </xf>
    <xf numFmtId="0" fontId="22" fillId="0" borderId="0" xfId="2" applyFont="1" applyBorder="1" applyAlignment="1">
      <alignment vertical="center"/>
    </xf>
    <xf numFmtId="0" fontId="26" fillId="0" borderId="0" xfId="0" applyFont="1" applyBorder="1" applyAlignment="1" applyProtection="1">
      <alignment horizontal="left" vertical="center"/>
      <protection locked="0"/>
    </xf>
    <xf numFmtId="0" fontId="22" fillId="0" borderId="6" xfId="2" applyFont="1" applyBorder="1" applyAlignment="1">
      <alignment horizontal="center" vertical="center" wrapText="1"/>
    </xf>
    <xf numFmtId="0" fontId="22" fillId="0" borderId="4" xfId="2" applyFont="1" applyBorder="1" applyAlignment="1">
      <alignment horizontal="center" vertical="center"/>
    </xf>
    <xf numFmtId="3" fontId="22" fillId="0" borderId="12" xfId="2" applyNumberFormat="1" applyFont="1" applyBorder="1" applyAlignment="1">
      <alignment horizontal="center" vertical="center"/>
    </xf>
    <xf numFmtId="0" fontId="36" fillId="0" borderId="0" xfId="0" applyFont="1"/>
    <xf numFmtId="0" fontId="8" fillId="0" borderId="0" xfId="2" applyAlignment="1">
      <alignment horizontal="center" vertical="center"/>
    </xf>
    <xf numFmtId="4" fontId="8" fillId="0" borderId="0" xfId="2" applyNumberFormat="1" applyAlignment="1">
      <alignment horizontal="center" vertical="center"/>
    </xf>
    <xf numFmtId="0" fontId="19" fillId="2" borderId="0" xfId="2" applyFont="1" applyFill="1" applyBorder="1"/>
    <xf numFmtId="0" fontId="35" fillId="0" borderId="0" xfId="2" applyFont="1" applyBorder="1" applyAlignment="1">
      <alignment vertical="center"/>
    </xf>
    <xf numFmtId="0" fontId="28" fillId="2" borderId="0" xfId="2" applyFont="1" applyFill="1" applyBorder="1" applyAlignment="1">
      <alignment horizontal="center"/>
    </xf>
    <xf numFmtId="0" fontId="13" fillId="2" borderId="0" xfId="2" applyFont="1" applyFill="1" applyBorder="1"/>
    <xf numFmtId="0" fontId="4" fillId="2" borderId="0" xfId="2" applyFont="1" applyFill="1" applyBorder="1" applyAlignment="1">
      <alignment vertical="center"/>
    </xf>
    <xf numFmtId="0" fontId="13" fillId="2" borderId="22" xfId="2" applyFont="1" applyFill="1" applyBorder="1" applyAlignment="1">
      <alignment vertical="center"/>
    </xf>
    <xf numFmtId="168" fontId="7" fillId="0" borderId="9" xfId="2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0" xfId="2" applyAlignment="1" applyProtection="1">
      <alignment horizontal="center" vertical="center"/>
      <protection locked="0"/>
    </xf>
    <xf numFmtId="0" fontId="22" fillId="0" borderId="0" xfId="2" applyFont="1" applyAlignment="1" applyProtection="1">
      <alignment horizontal="center" vertical="center"/>
      <protection locked="0"/>
    </xf>
    <xf numFmtId="0" fontId="4" fillId="2" borderId="2" xfId="2" applyFont="1" applyFill="1" applyBorder="1" applyAlignment="1">
      <alignment horizontal="center"/>
    </xf>
    <xf numFmtId="0" fontId="36" fillId="2" borderId="22" xfId="2" applyFont="1" applyFill="1" applyBorder="1" applyAlignment="1">
      <alignment horizontal="center" vertical="center"/>
    </xf>
    <xf numFmtId="0" fontId="36" fillId="2" borderId="0" xfId="2" applyFont="1" applyFill="1" applyAlignment="1">
      <alignment horizontal="center" vertical="center"/>
    </xf>
    <xf numFmtId="0" fontId="36" fillId="2" borderId="23" xfId="2" applyFont="1" applyFill="1" applyBorder="1" applyAlignment="1">
      <alignment horizontal="center" vertical="center"/>
    </xf>
    <xf numFmtId="0" fontId="36" fillId="2" borderId="2" xfId="2" applyFont="1" applyFill="1" applyBorder="1" applyAlignment="1">
      <alignment horizontal="center" vertical="center" wrapText="1"/>
    </xf>
    <xf numFmtId="0" fontId="16" fillId="2" borderId="22" xfId="2" applyFont="1" applyFill="1" applyBorder="1" applyAlignment="1">
      <alignment horizontal="center"/>
    </xf>
    <xf numFmtId="0" fontId="16" fillId="2" borderId="0" xfId="2" applyFont="1" applyFill="1" applyBorder="1" applyAlignment="1">
      <alignment horizontal="center"/>
    </xf>
    <xf numFmtId="0" fontId="16" fillId="2" borderId="23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left"/>
    </xf>
    <xf numFmtId="0" fontId="4" fillId="2" borderId="23" xfId="2" applyFont="1" applyFill="1" applyBorder="1" applyAlignment="1">
      <alignment horizontal="left"/>
    </xf>
    <xf numFmtId="0" fontId="13" fillId="2" borderId="28" xfId="2" applyFont="1" applyFill="1" applyBorder="1" applyAlignment="1">
      <alignment horizontal="center" vertical="center" wrapText="1"/>
    </xf>
    <xf numFmtId="0" fontId="13" fillId="2" borderId="29" xfId="2" applyFont="1" applyFill="1" applyBorder="1" applyAlignment="1">
      <alignment horizontal="center" vertical="center" wrapText="1"/>
    </xf>
    <xf numFmtId="0" fontId="13" fillId="2" borderId="42" xfId="2" applyFont="1" applyFill="1" applyBorder="1" applyAlignment="1">
      <alignment horizontal="center" vertical="center" wrapText="1"/>
    </xf>
  </cellXfs>
  <cellStyles count="5">
    <cellStyle name="Millares 2" xfId="1" xr:uid="{CA944D02-6383-4F43-B1A2-9DC898663356}"/>
    <cellStyle name="Moneda [0] 2" xfId="4" xr:uid="{3CF60F1D-DB61-4BE1-8C7E-2DF3B8C8E44F}"/>
    <cellStyle name="Normal" xfId="0" builtinId="0"/>
    <cellStyle name="Normal 2" xfId="2" xr:uid="{B32CBAD3-FA4E-4067-9F70-B8E8DA5583FE}"/>
    <cellStyle name="Normal 3 2" xfId="3" xr:uid="{0F7AEACB-25DE-47B8-B71F-639829EB2315}"/>
  </cellStyles>
  <dxfs count="0"/>
  <tableStyles count="0" defaultTableStyle="TableStyleMedium2" defaultPivotStyle="PivotStyleLight16"/>
  <colors>
    <mruColors>
      <color rgb="FF0017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257175</xdr:colOff>
      <xdr:row>1</xdr:row>
      <xdr:rowOff>101383</xdr:rowOff>
    </xdr:from>
    <xdr:ext cx="548012" cy="660618"/>
    <xdr:pic>
      <xdr:nvPicPr>
        <xdr:cNvPr id="2" name="0 Imagen">
          <a:extLst>
            <a:ext uri="{FF2B5EF4-FFF2-40B4-BE49-F238E27FC236}">
              <a16:creationId xmlns:a16="http://schemas.microsoft.com/office/drawing/2014/main" id="{8E2C6AD1-A22E-429A-9C85-967CCE63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91883"/>
          <a:ext cx="548012" cy="660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942973</xdr:colOff>
      <xdr:row>1</xdr:row>
      <xdr:rowOff>123825</xdr:rowOff>
    </xdr:from>
    <xdr:to>
      <xdr:col>3</xdr:col>
      <xdr:colOff>1466849</xdr:colOff>
      <xdr:row>3</xdr:row>
      <xdr:rowOff>133350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57E18EE-86E4-4557-8CD6-E41409CA0628}"/>
            </a:ext>
          </a:extLst>
        </xdr:cNvPr>
        <xdr:cNvSpPr txBox="1"/>
      </xdr:nvSpPr>
      <xdr:spPr>
        <a:xfrm>
          <a:off x="1209673" y="314325"/>
          <a:ext cx="4248151" cy="39052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ES" sz="1200" b="1"/>
            <a:t>UNIVERSIDAD COLEGIO MAYOR DE CUNDINAMARCA</a:t>
          </a:r>
        </a:p>
        <a:p>
          <a:pPr algn="l"/>
          <a:r>
            <a:rPr lang="es-CO" sz="1050"/>
            <a:t>OFICINA DE PLANEACIÓN, SISTEMAS Y DESARROLLO</a:t>
          </a:r>
        </a:p>
        <a:p>
          <a:pPr algn="l"/>
          <a:r>
            <a:rPr lang="es-CO" sz="1050"/>
            <a:t>EDEFO</a:t>
          </a:r>
          <a:r>
            <a:rPr lang="es-CO" sz="1050" baseline="0"/>
            <a:t>-01 </a:t>
          </a:r>
          <a:r>
            <a:rPr lang="es-CO" sz="1050"/>
            <a:t>PRESUPUESTO EDUCACIÓN</a:t>
          </a:r>
          <a:r>
            <a:rPr lang="es-CO" sz="1050" baseline="0"/>
            <a:t> CONTINUADA Y PERMANENTE</a:t>
          </a:r>
        </a:p>
      </xdr:txBody>
    </xdr:sp>
    <xdr:clientData/>
  </xdr:twoCellAnchor>
  <xdr:twoCellAnchor>
    <xdr:from>
      <xdr:col>1</xdr:col>
      <xdr:colOff>485774</xdr:colOff>
      <xdr:row>33</xdr:row>
      <xdr:rowOff>85725</xdr:rowOff>
    </xdr:from>
    <xdr:to>
      <xdr:col>3</xdr:col>
      <xdr:colOff>408651</xdr:colOff>
      <xdr:row>35</xdr:row>
      <xdr:rowOff>141511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233A265-319D-4E9F-B2A0-6DF5573F22FE}"/>
            </a:ext>
          </a:extLst>
        </xdr:cNvPr>
        <xdr:cNvSpPr txBox="1"/>
      </xdr:nvSpPr>
      <xdr:spPr>
        <a:xfrm>
          <a:off x="752474" y="5038725"/>
          <a:ext cx="3647152" cy="436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_____________________________________________</a:t>
          </a:r>
        </a:p>
        <a:p>
          <a:pPr algn="ctr"/>
          <a:r>
            <a:rPr lang="es-ES" sz="1050" b="1"/>
            <a:t>DECANO</a:t>
          </a:r>
          <a:r>
            <a:rPr lang="es-ES" sz="1050" b="1" baseline="0"/>
            <a:t> DE LA FACULTAD</a:t>
          </a:r>
          <a:endParaRPr lang="es-ES" sz="1050" b="1"/>
        </a:p>
      </xdr:txBody>
    </xdr:sp>
    <xdr:clientData/>
  </xdr:twoCellAnchor>
  <xdr:twoCellAnchor>
    <xdr:from>
      <xdr:col>17</xdr:col>
      <xdr:colOff>457199</xdr:colOff>
      <xdr:row>33</xdr:row>
      <xdr:rowOff>57150</xdr:rowOff>
    </xdr:from>
    <xdr:to>
      <xdr:col>22</xdr:col>
      <xdr:colOff>389601</xdr:colOff>
      <xdr:row>35</xdr:row>
      <xdr:rowOff>97291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B9906A0-6FD3-4627-A52A-13F044E548D9}"/>
            </a:ext>
          </a:extLst>
        </xdr:cNvPr>
        <xdr:cNvSpPr txBox="1"/>
      </xdr:nvSpPr>
      <xdr:spPr>
        <a:xfrm>
          <a:off x="16602074" y="5010150"/>
          <a:ext cx="3685252" cy="421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</a:t>
          </a:r>
        </a:p>
        <a:p>
          <a:pPr algn="ctr"/>
          <a:r>
            <a:rPr lang="es-ES" sz="1050" b="1"/>
            <a:t>FECHA (DD/MM/AAAA)</a:t>
          </a:r>
        </a:p>
      </xdr:txBody>
    </xdr:sp>
    <xdr:clientData/>
  </xdr:twoCellAnchor>
  <xdr:twoCellAnchor>
    <xdr:from>
      <xdr:col>4</xdr:col>
      <xdr:colOff>514349</xdr:colOff>
      <xdr:row>33</xdr:row>
      <xdr:rowOff>76200</xdr:rowOff>
    </xdr:from>
    <xdr:to>
      <xdr:col>9</xdr:col>
      <xdr:colOff>761076</xdr:colOff>
      <xdr:row>35</xdr:row>
      <xdr:rowOff>131986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39789337-42E5-4633-B309-C11063D57913}"/>
            </a:ext>
          </a:extLst>
        </xdr:cNvPr>
        <xdr:cNvSpPr txBox="1"/>
      </xdr:nvSpPr>
      <xdr:spPr>
        <a:xfrm>
          <a:off x="6743699" y="5029200"/>
          <a:ext cx="4590127" cy="436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_____________________________________________</a:t>
          </a:r>
        </a:p>
        <a:p>
          <a:pPr algn="ctr"/>
          <a:r>
            <a:rPr lang="es-ES" sz="1050" b="1"/>
            <a:t>DOCENTE RESPONSABLE</a:t>
          </a:r>
        </a:p>
      </xdr:txBody>
    </xdr:sp>
    <xdr:clientData/>
  </xdr:twoCellAnchor>
  <xdr:twoCellAnchor>
    <xdr:from>
      <xdr:col>13</xdr:col>
      <xdr:colOff>152400</xdr:colOff>
      <xdr:row>33</xdr:row>
      <xdr:rowOff>66675</xdr:rowOff>
    </xdr:from>
    <xdr:to>
      <xdr:col>18</xdr:col>
      <xdr:colOff>18126</xdr:colOff>
      <xdr:row>35</xdr:row>
      <xdr:rowOff>106816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E486CC84-1317-4C2F-BA74-54C60B0C80CC}"/>
            </a:ext>
          </a:extLst>
        </xdr:cNvPr>
        <xdr:cNvSpPr txBox="1"/>
      </xdr:nvSpPr>
      <xdr:spPr>
        <a:xfrm>
          <a:off x="13249275" y="5019675"/>
          <a:ext cx="3666201" cy="421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_____________________________________________</a:t>
          </a:r>
        </a:p>
        <a:p>
          <a:pPr algn="ctr"/>
          <a:r>
            <a:rPr lang="es-ES" sz="1050" b="1"/>
            <a:t>VoBo JEFE OFICINA PLANEACIÓN, SISTEMAS Y DESARROLLO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219076</xdr:colOff>
      <xdr:row>1</xdr:row>
      <xdr:rowOff>244518</xdr:rowOff>
    </xdr:from>
    <xdr:ext cx="571500" cy="688932"/>
    <xdr:pic>
      <xdr:nvPicPr>
        <xdr:cNvPr id="2" name="0 Imagen">
          <a:extLst>
            <a:ext uri="{FF2B5EF4-FFF2-40B4-BE49-F238E27FC236}">
              <a16:creationId xmlns:a16="http://schemas.microsoft.com/office/drawing/2014/main" id="{8DD8122A-C657-4573-AEDD-42A3E48C5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1" y="377868"/>
          <a:ext cx="571500" cy="6889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781050</xdr:colOff>
      <xdr:row>1</xdr:row>
      <xdr:rowOff>238125</xdr:rowOff>
    </xdr:from>
    <xdr:to>
      <xdr:col>4</xdr:col>
      <xdr:colOff>145033</xdr:colOff>
      <xdr:row>3</xdr:row>
      <xdr:rowOff>133350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88EA0DC5-92D8-48BC-A2EA-DE967EDD9104}"/>
            </a:ext>
          </a:extLst>
        </xdr:cNvPr>
        <xdr:cNvSpPr txBox="1"/>
      </xdr:nvSpPr>
      <xdr:spPr>
        <a:xfrm>
          <a:off x="1543050" y="381000"/>
          <a:ext cx="1688083" cy="32385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ES" sz="1200" b="1"/>
            <a:t>UNIVERSIDAD COLEGIO MAYOR DE CUNDINAMARCA</a:t>
          </a:r>
        </a:p>
        <a:p>
          <a:pPr algn="l"/>
          <a:r>
            <a:rPr lang="es-CO" sz="1050"/>
            <a:t>OFICINA DE PLANEACIÓN, SISTEMAS Y DESARROLLO</a:t>
          </a:r>
        </a:p>
        <a:p>
          <a:pPr algn="l"/>
          <a:r>
            <a:rPr lang="es-CO" sz="1050"/>
            <a:t>EDEFO-02</a:t>
          </a:r>
          <a:r>
            <a:rPr lang="es-CO" sz="1050" baseline="0"/>
            <a:t> </a:t>
          </a:r>
          <a:r>
            <a:rPr lang="es-CO" sz="1050"/>
            <a:t>PRESUPUESTO INGRESOS</a:t>
          </a:r>
        </a:p>
      </xdr:txBody>
    </xdr:sp>
    <xdr:clientData/>
  </xdr:twoCellAnchor>
  <xdr:twoCellAnchor>
    <xdr:from>
      <xdr:col>1</xdr:col>
      <xdr:colOff>514350</xdr:colOff>
      <xdr:row>31</xdr:row>
      <xdr:rowOff>114300</xdr:rowOff>
    </xdr:from>
    <xdr:to>
      <xdr:col>2</xdr:col>
      <xdr:colOff>1094452</xdr:colOff>
      <xdr:row>34</xdr:row>
      <xdr:rowOff>65311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655DC9A-6279-459B-8F6D-0F4B87F74FFE}"/>
            </a:ext>
          </a:extLst>
        </xdr:cNvPr>
        <xdr:cNvSpPr txBox="1"/>
      </xdr:nvSpPr>
      <xdr:spPr>
        <a:xfrm>
          <a:off x="1285875" y="3924300"/>
          <a:ext cx="1027777" cy="52251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_____________________________________________</a:t>
          </a:r>
        </a:p>
        <a:p>
          <a:pPr algn="ctr"/>
          <a:r>
            <a:rPr lang="es-ES" sz="1050" b="1"/>
            <a:t>FIRMA DEL RESPONSABLE</a:t>
          </a:r>
        </a:p>
      </xdr:txBody>
    </xdr:sp>
    <xdr:clientData/>
  </xdr:twoCellAnchor>
  <xdr:twoCellAnchor>
    <xdr:from>
      <xdr:col>4</xdr:col>
      <xdr:colOff>552450</xdr:colOff>
      <xdr:row>31</xdr:row>
      <xdr:rowOff>114300</xdr:rowOff>
    </xdr:from>
    <xdr:to>
      <xdr:col>8</xdr:col>
      <xdr:colOff>456277</xdr:colOff>
      <xdr:row>34</xdr:row>
      <xdr:rowOff>49666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A72EC28A-AB65-4BFF-9B58-73F59A22A777}"/>
            </a:ext>
          </a:extLst>
        </xdr:cNvPr>
        <xdr:cNvSpPr txBox="1"/>
      </xdr:nvSpPr>
      <xdr:spPr>
        <a:xfrm>
          <a:off x="3638550" y="3924300"/>
          <a:ext cx="2989927" cy="5068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</a:t>
          </a:r>
        </a:p>
        <a:p>
          <a:pPr algn="ctr"/>
          <a:r>
            <a:rPr lang="es-ES" sz="1050" b="1"/>
            <a:t>FECHA (DD/MM/AAAA)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406402</xdr:colOff>
      <xdr:row>1</xdr:row>
      <xdr:rowOff>230717</xdr:rowOff>
    </xdr:from>
    <xdr:to>
      <xdr:col>1</xdr:col>
      <xdr:colOff>954618</xdr:colOff>
      <xdr:row>4</xdr:row>
      <xdr:rowOff>147626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52FBC149-190A-4EBA-8C29-2B231559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877" y="402167"/>
          <a:ext cx="548216" cy="659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963084</xdr:colOff>
      <xdr:row>1</xdr:row>
      <xdr:rowOff>182030</xdr:rowOff>
    </xdr:from>
    <xdr:to>
      <xdr:col>3</xdr:col>
      <xdr:colOff>1116542</xdr:colOff>
      <xdr:row>4</xdr:row>
      <xdr:rowOff>10584</xdr:rowOff>
    </xdr:to>
    <xdr:sp macro="" textlink="">
      <xdr:nvSpPr>
        <xdr:cNvPr id="3" name="CuadroTexto 3">
          <a:extLst>
            <a:ext uri="{FF2B5EF4-FFF2-40B4-BE49-F238E27FC236}">
              <a16:creationId xmlns:a16="http://schemas.microsoft.com/office/drawing/2014/main" id="{DC445CDF-FE42-4526-8627-86713778345F}"/>
            </a:ext>
          </a:extLst>
        </xdr:cNvPr>
        <xdr:cNvSpPr txBox="1"/>
      </xdr:nvSpPr>
      <xdr:spPr>
        <a:xfrm>
          <a:off x="1334559" y="353480"/>
          <a:ext cx="4525433" cy="57150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ES" sz="1200" b="1"/>
            <a:t>UNIVERSIDAD COLEGIO MAYOR DE CUNDINAMARCA</a:t>
          </a:r>
        </a:p>
        <a:p>
          <a:pPr algn="l"/>
          <a:r>
            <a:rPr lang="es-CO" sz="1050"/>
            <a:t>OFICINA DE PLANEACIÓN, SISTEMAS Y DESARROLLO</a:t>
          </a:r>
        </a:p>
        <a:p>
          <a:pPr algn="l"/>
          <a:r>
            <a:rPr lang="es-CO" sz="1050"/>
            <a:t>PRESUPUESTO BIENES</a:t>
          </a:r>
          <a:r>
            <a:rPr lang="es-CO" sz="1050" baseline="0"/>
            <a:t> E INSUMOS</a:t>
          </a:r>
          <a:endParaRPr lang="es-CO" sz="1050"/>
        </a:p>
      </xdr:txBody>
    </xdr:sp>
    <xdr:clientData/>
  </xdr:twoCellAnchor>
  <xdr:twoCellAnchor>
    <xdr:from>
      <xdr:col>1</xdr:col>
      <xdr:colOff>1432695</xdr:colOff>
      <xdr:row>42</xdr:row>
      <xdr:rowOff>145399</xdr:rowOff>
    </xdr:from>
    <xdr:to>
      <xdr:col>3</xdr:col>
      <xdr:colOff>1502680</xdr:colOff>
      <xdr:row>44</xdr:row>
      <xdr:rowOff>163085</xdr:rowOff>
    </xdr:to>
    <xdr:sp macro="" textlink="">
      <xdr:nvSpPr>
        <xdr:cNvPr id="4" name="CuadroTexto 4">
          <a:extLst>
            <a:ext uri="{FF2B5EF4-FFF2-40B4-BE49-F238E27FC236}">
              <a16:creationId xmlns:a16="http://schemas.microsoft.com/office/drawing/2014/main" id="{24EEDC36-FD03-4F85-8F81-83EE004A1DA6}"/>
            </a:ext>
          </a:extLst>
        </xdr:cNvPr>
        <xdr:cNvSpPr txBox="1"/>
      </xdr:nvSpPr>
      <xdr:spPr>
        <a:xfrm>
          <a:off x="1804170" y="4374499"/>
          <a:ext cx="4441960" cy="436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_____________________________________________</a:t>
          </a:r>
        </a:p>
        <a:p>
          <a:pPr algn="ctr"/>
          <a:r>
            <a:rPr lang="es-ES" sz="1050" b="1"/>
            <a:t>FIRMA DEL RESPONSABLE</a:t>
          </a:r>
        </a:p>
      </xdr:txBody>
    </xdr:sp>
    <xdr:clientData/>
  </xdr:twoCellAnchor>
  <xdr:twoCellAnchor>
    <xdr:from>
      <xdr:col>5</xdr:col>
      <xdr:colOff>1619250</xdr:colOff>
      <xdr:row>43</xdr:row>
      <xdr:rowOff>19050</xdr:rowOff>
    </xdr:from>
    <xdr:to>
      <xdr:col>10</xdr:col>
      <xdr:colOff>780127</xdr:colOff>
      <xdr:row>44</xdr:row>
      <xdr:rowOff>183016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247099B-282F-43AA-9AF8-39F4B365A34E}"/>
            </a:ext>
          </a:extLst>
        </xdr:cNvPr>
        <xdr:cNvSpPr txBox="1"/>
      </xdr:nvSpPr>
      <xdr:spPr>
        <a:xfrm>
          <a:off x="8696325" y="4410075"/>
          <a:ext cx="5314027" cy="421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</a:t>
          </a:r>
        </a:p>
        <a:p>
          <a:pPr algn="ctr"/>
          <a:r>
            <a:rPr lang="es-ES" sz="1050" b="1"/>
            <a:t>FECHA (DD/MM/AAAA)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328084</xdr:colOff>
      <xdr:row>1</xdr:row>
      <xdr:rowOff>182033</xdr:rowOff>
    </xdr:from>
    <xdr:to>
      <xdr:col>1</xdr:col>
      <xdr:colOff>921592</xdr:colOff>
      <xdr:row>4</xdr:row>
      <xdr:rowOff>153458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90752A90-A840-440F-869D-3DBE08733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509" y="363008"/>
          <a:ext cx="593508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906220</xdr:colOff>
      <xdr:row>1</xdr:row>
      <xdr:rowOff>183091</xdr:rowOff>
    </xdr:from>
    <xdr:to>
      <xdr:col>3</xdr:col>
      <xdr:colOff>1487245</xdr:colOff>
      <xdr:row>3</xdr:row>
      <xdr:rowOff>84668</xdr:rowOff>
    </xdr:to>
    <xdr:sp macro="" textlink="">
      <xdr:nvSpPr>
        <xdr:cNvPr id="3" name="CuadroTexto 3">
          <a:extLst>
            <a:ext uri="{FF2B5EF4-FFF2-40B4-BE49-F238E27FC236}">
              <a16:creationId xmlns:a16="http://schemas.microsoft.com/office/drawing/2014/main" id="{04DA93A7-1A89-4C77-AE07-2B8DCF381F81}"/>
            </a:ext>
          </a:extLst>
        </xdr:cNvPr>
        <xdr:cNvSpPr txBox="1"/>
      </xdr:nvSpPr>
      <xdr:spPr>
        <a:xfrm>
          <a:off x="1258645" y="364066"/>
          <a:ext cx="4533900" cy="39687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ES" sz="1200" b="1"/>
            <a:t>UNIVERSIDAD COLEGIO MAYOR DE CUNDINAMARCA</a:t>
          </a:r>
        </a:p>
        <a:p>
          <a:pPr algn="l"/>
          <a:r>
            <a:rPr lang="es-CO" sz="1050"/>
            <a:t>OFICINA DE PLANEACIÓN, SISTEMAS Y DESARROLLO</a:t>
          </a:r>
        </a:p>
        <a:p>
          <a:pPr algn="l"/>
          <a:r>
            <a:rPr lang="es-CO" sz="1050"/>
            <a:t>PRESUPUESTO DE</a:t>
          </a:r>
          <a:r>
            <a:rPr lang="es-CO" sz="1050" baseline="0"/>
            <a:t> SERVICIOS</a:t>
          </a:r>
          <a:endParaRPr lang="es-CO" sz="1050"/>
        </a:p>
      </xdr:txBody>
    </xdr:sp>
    <xdr:clientData/>
  </xdr:twoCellAnchor>
  <xdr:twoCellAnchor>
    <xdr:from>
      <xdr:col>1</xdr:col>
      <xdr:colOff>906991</xdr:colOff>
      <xdr:row>36</xdr:row>
      <xdr:rowOff>97775</xdr:rowOff>
    </xdr:from>
    <xdr:to>
      <xdr:col>4</xdr:col>
      <xdr:colOff>417118</xdr:colOff>
      <xdr:row>38</xdr:row>
      <xdr:rowOff>115461</xdr:rowOff>
    </xdr:to>
    <xdr:sp macro="" textlink="">
      <xdr:nvSpPr>
        <xdr:cNvPr id="4" name="CuadroTexto 4">
          <a:extLst>
            <a:ext uri="{FF2B5EF4-FFF2-40B4-BE49-F238E27FC236}">
              <a16:creationId xmlns:a16="http://schemas.microsoft.com/office/drawing/2014/main" id="{EF57C31F-ED11-4E03-AEC9-CA295FBB7799}"/>
            </a:ext>
          </a:extLst>
        </xdr:cNvPr>
        <xdr:cNvSpPr txBox="1"/>
      </xdr:nvSpPr>
      <xdr:spPr>
        <a:xfrm>
          <a:off x="1259416" y="4669775"/>
          <a:ext cx="5139402" cy="436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_____________________________________________</a:t>
          </a:r>
        </a:p>
        <a:p>
          <a:pPr algn="ctr"/>
          <a:r>
            <a:rPr lang="es-ES" sz="1050" b="1"/>
            <a:t>FIRMA DEL RESPONSABLE</a:t>
          </a:r>
        </a:p>
      </xdr:txBody>
    </xdr:sp>
    <xdr:clientData/>
  </xdr:twoCellAnchor>
  <xdr:twoCellAnchor>
    <xdr:from>
      <xdr:col>5</xdr:col>
      <xdr:colOff>419100</xdr:colOff>
      <xdr:row>36</xdr:row>
      <xdr:rowOff>114300</xdr:rowOff>
    </xdr:from>
    <xdr:to>
      <xdr:col>9</xdr:col>
      <xdr:colOff>684877</xdr:colOff>
      <xdr:row>38</xdr:row>
      <xdr:rowOff>116341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4A9DE8A8-AE14-472F-B278-7867DEC08A5D}"/>
            </a:ext>
          </a:extLst>
        </xdr:cNvPr>
        <xdr:cNvSpPr txBox="1"/>
      </xdr:nvSpPr>
      <xdr:spPr>
        <a:xfrm>
          <a:off x="8553450" y="4686300"/>
          <a:ext cx="4485352" cy="421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</a:t>
          </a:r>
        </a:p>
        <a:p>
          <a:pPr algn="ctr"/>
          <a:r>
            <a:rPr lang="es-ES" sz="1050" b="1"/>
            <a:t>FECHA (DD/MM/AAAA)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257175</xdr:colOff>
      <xdr:row>1</xdr:row>
      <xdr:rowOff>210072</xdr:rowOff>
    </xdr:from>
    <xdr:ext cx="600075" cy="723378"/>
    <xdr:pic>
      <xdr:nvPicPr>
        <xdr:cNvPr id="2" name="0 Imagen">
          <a:extLst>
            <a:ext uri="{FF2B5EF4-FFF2-40B4-BE49-F238E27FC236}">
              <a16:creationId xmlns:a16="http://schemas.microsoft.com/office/drawing/2014/main" id="{62C4E16F-C916-4426-9678-2D0409CC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81522"/>
          <a:ext cx="600075" cy="723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971550</xdr:colOff>
      <xdr:row>1</xdr:row>
      <xdr:rowOff>228601</xdr:rowOff>
    </xdr:from>
    <xdr:to>
      <xdr:col>3</xdr:col>
      <xdr:colOff>697483</xdr:colOff>
      <xdr:row>3</xdr:row>
      <xdr:rowOff>133350</xdr:rowOff>
    </xdr:to>
    <xdr:sp macro="" textlink="">
      <xdr:nvSpPr>
        <xdr:cNvPr id="3" name="CuadroTexto 3">
          <a:extLst>
            <a:ext uri="{FF2B5EF4-FFF2-40B4-BE49-F238E27FC236}">
              <a16:creationId xmlns:a16="http://schemas.microsoft.com/office/drawing/2014/main" id="{69E73234-2C22-4AB5-AB15-82D6E2E4CD4D}"/>
            </a:ext>
          </a:extLst>
        </xdr:cNvPr>
        <xdr:cNvSpPr txBox="1"/>
      </xdr:nvSpPr>
      <xdr:spPr>
        <a:xfrm>
          <a:off x="1543050" y="381001"/>
          <a:ext cx="1469008" cy="32384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ES" sz="1200" b="1"/>
            <a:t>UNIVERSIDAD COLEGIO MAYOR DE CUNDINAMARCA</a:t>
          </a:r>
        </a:p>
        <a:p>
          <a:pPr algn="l"/>
          <a:r>
            <a:rPr lang="es-CO" sz="1050"/>
            <a:t>OFICINA DE PLANEACIÓN, SISTEMAS Y DESARROLLO</a:t>
          </a:r>
        </a:p>
        <a:p>
          <a:pPr algn="l"/>
          <a:r>
            <a:rPr lang="es-CO" sz="1050"/>
            <a:t>PRESUPUESTO</a:t>
          </a:r>
          <a:r>
            <a:rPr lang="es-CO" sz="1050" baseline="0"/>
            <a:t> APRENDICES Y HONORARIOS</a:t>
          </a:r>
          <a:endParaRPr lang="es-CO" sz="1050"/>
        </a:p>
      </xdr:txBody>
    </xdr:sp>
    <xdr:clientData/>
  </xdr:twoCellAnchor>
  <xdr:twoCellAnchor>
    <xdr:from>
      <xdr:col>1</xdr:col>
      <xdr:colOff>990600</xdr:colOff>
      <xdr:row>35</xdr:row>
      <xdr:rowOff>9525</xdr:rowOff>
    </xdr:from>
    <xdr:to>
      <xdr:col>3</xdr:col>
      <xdr:colOff>400050</xdr:colOff>
      <xdr:row>37</xdr:row>
      <xdr:rowOff>84361</xdr:rowOff>
    </xdr:to>
    <xdr:sp macro="" textlink="">
      <xdr:nvSpPr>
        <xdr:cNvPr id="4" name="CuadroTexto 4">
          <a:extLst>
            <a:ext uri="{FF2B5EF4-FFF2-40B4-BE49-F238E27FC236}">
              <a16:creationId xmlns:a16="http://schemas.microsoft.com/office/drawing/2014/main" id="{0FDC371B-8E63-4000-972A-13367339B17E}"/>
            </a:ext>
          </a:extLst>
        </xdr:cNvPr>
        <xdr:cNvSpPr txBox="1"/>
      </xdr:nvSpPr>
      <xdr:spPr>
        <a:xfrm>
          <a:off x="1543050" y="4391025"/>
          <a:ext cx="1171575" cy="45583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_____________________________________________</a:t>
          </a:r>
        </a:p>
        <a:p>
          <a:pPr algn="ctr"/>
          <a:r>
            <a:rPr lang="es-ES" sz="1050" b="1"/>
            <a:t>FIRMA DEL RESPONSABLE</a:t>
          </a:r>
        </a:p>
      </xdr:txBody>
    </xdr:sp>
    <xdr:clientData/>
  </xdr:twoCellAnchor>
  <xdr:twoCellAnchor>
    <xdr:from>
      <xdr:col>3</xdr:col>
      <xdr:colOff>1076325</xdr:colOff>
      <xdr:row>35</xdr:row>
      <xdr:rowOff>28575</xdr:rowOff>
    </xdr:from>
    <xdr:to>
      <xdr:col>8</xdr:col>
      <xdr:colOff>942975</xdr:colOff>
      <xdr:row>37</xdr:row>
      <xdr:rowOff>87766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DC068142-88F4-4903-96BF-8214A17C8DE6}"/>
            </a:ext>
          </a:extLst>
        </xdr:cNvPr>
        <xdr:cNvSpPr txBox="1"/>
      </xdr:nvSpPr>
      <xdr:spPr>
        <a:xfrm>
          <a:off x="3086100" y="4410075"/>
          <a:ext cx="3857625" cy="44019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</a:t>
          </a:r>
        </a:p>
        <a:p>
          <a:pPr algn="ctr"/>
          <a:r>
            <a:rPr lang="es-ES" sz="1050" b="1"/>
            <a:t>FECHA (DD/MM/AAAA)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0</xdr:row>
      <xdr:rowOff>123825</xdr:rowOff>
    </xdr:from>
    <xdr:to>
      <xdr:col>5</xdr:col>
      <xdr:colOff>90488</xdr:colOff>
      <xdr:row>4</xdr:row>
      <xdr:rowOff>158461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2C5E8A5C-AB33-4E78-BD8D-26A7B943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123825"/>
          <a:ext cx="690563" cy="834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esupuesto%202020\EDEFO-22%20Plan%20Mejoram%20acreditaci&#243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DE MEJORAMIENTO"/>
      <sheetName val="Hoja2"/>
      <sheetName val="Criterios"/>
      <sheetName val="Fuentes"/>
      <sheetName val="PRESUPUESTO PM ACREDITACIÓN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Auditoría de Calidad</v>
          </cell>
        </row>
        <row r="2">
          <cell r="A2" t="str">
            <v>Auditoria de Control interno</v>
          </cell>
        </row>
        <row r="3">
          <cell r="A3" t="str">
            <v>Autoevaluación</v>
          </cell>
        </row>
        <row r="4">
          <cell r="A4" t="str">
            <v>Visita de Pares Académicos</v>
          </cell>
        </row>
        <row r="5">
          <cell r="A5" t="str">
            <v>Administración de Riesgos</v>
          </cell>
        </row>
        <row r="6">
          <cell r="A6" t="str">
            <v>Indicadores de Gestión</v>
          </cell>
        </row>
        <row r="7">
          <cell r="A7" t="str">
            <v xml:space="preserve">Hallazgos internos del proceso </v>
          </cell>
        </row>
        <row r="8">
          <cell r="A8" t="str">
            <v>Satisfacción del Usuario</v>
          </cell>
        </row>
        <row r="9">
          <cell r="A9" t="str">
            <v>PQR´s</v>
          </cell>
        </row>
        <row r="10">
          <cell r="A10" t="str">
            <v>Revisión por la Dirección</v>
          </cell>
        </row>
        <row r="11">
          <cell r="A11" t="str">
            <v>Plan Estratégico Operativo (PEO)</v>
          </cell>
        </row>
        <row r="12">
          <cell r="A12" t="str">
            <v>Servicio No Conforme Repetitivo</v>
          </cell>
        </row>
        <row r="13">
          <cell r="A13" t="str">
            <v>Contraloria General de la República</v>
          </cell>
        </row>
        <row r="14">
          <cell r="A14" t="str">
            <v>Otros Organismos de Control</v>
          </cell>
        </row>
        <row r="15">
          <cell r="A15" t="str">
            <v>Otros Organismos Externos</v>
          </cell>
        </row>
        <row r="18">
          <cell r="A18" t="str">
            <v>Acción Correctiva</v>
          </cell>
        </row>
        <row r="19">
          <cell r="A19" t="str">
            <v>Acción Preventiva</v>
          </cell>
        </row>
        <row r="20">
          <cell r="A20" t="str">
            <v>Acción de Mejora / Innovación</v>
          </cell>
        </row>
        <row r="23">
          <cell r="A23" t="str">
            <v>Cerrado</v>
          </cell>
        </row>
        <row r="24">
          <cell r="A24" t="str">
            <v>Abierto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C67F5-6E44-47FB-811B-04FC406FA730}">
  <sheetPr>
    <tabColor theme="9" tint="0.39997558519241921"/>
    <pageSetUpPr fitToPage="1"/>
  </sheetPr>
  <dimension ref="A1:W37"/>
  <sheetViews>
    <sheetView showGridLines="0" zoomScaleNormal="100" zoomScaleSheetLayoutView="100" zoomScalePageLayoutView="70" workbookViewId="0">
      <selection activeCell="B7" sqref="B7"/>
    </sheetView>
  </sheetViews>
  <sheetFormatPr baseColWidth="10" defaultColWidth="0" defaultRowHeight="15" zeroHeight="1" x14ac:dyDescent="0.25"/>
  <cols>
    <col min="1" max="1" width="4" style="1" customWidth="1"/>
    <col min="2" max="2" width="35.28515625" style="2" customWidth="1"/>
    <col min="3" max="3" width="20.5703125" style="2" customWidth="1"/>
    <col min="4" max="4" width="33.5703125" style="2" customWidth="1"/>
    <col min="5" max="6" width="14.140625" style="2" customWidth="1"/>
    <col min="7" max="7" width="13" style="2" bestFit="1" customWidth="1"/>
    <col min="8" max="8" width="11.5703125" style="2" bestFit="1" customWidth="1"/>
    <col min="9" max="9" width="12.28515625" style="2" customWidth="1"/>
    <col min="10" max="10" width="11.5703125" style="2" customWidth="1"/>
    <col min="11" max="12" width="9.5703125" style="2" customWidth="1"/>
    <col min="13" max="13" width="7.140625" style="2" customWidth="1"/>
    <col min="14" max="14" width="11.7109375" style="1" bestFit="1" customWidth="1"/>
    <col min="15" max="15" width="11" style="1" customWidth="1"/>
    <col min="16" max="16" width="12.5703125" style="1" customWidth="1"/>
    <col min="17" max="17" width="10.42578125" style="1" customWidth="1"/>
    <col min="18" max="18" width="11.28515625" style="1" bestFit="1" customWidth="1"/>
    <col min="19" max="19" width="9" style="1" customWidth="1"/>
    <col min="20" max="20" width="10.7109375" style="1" customWidth="1"/>
    <col min="21" max="21" width="10.5703125" style="1" customWidth="1"/>
    <col min="22" max="22" width="14.7109375" style="1" customWidth="1"/>
    <col min="23" max="23" width="11.42578125" style="1" customWidth="1"/>
    <col min="24" max="16384" width="11.42578125" style="1" hidden="1"/>
  </cols>
  <sheetData>
    <row r="1" spans="2:22" ht="11.25" customHeight="1" x14ac:dyDescent="0.25">
      <c r="B1" s="49"/>
      <c r="C1" s="49"/>
      <c r="D1" s="49"/>
      <c r="E1" s="49"/>
      <c r="F1" s="49"/>
      <c r="G1" s="49"/>
      <c r="H1" s="33"/>
      <c r="I1" s="33"/>
      <c r="J1" s="33"/>
      <c r="K1" s="33"/>
      <c r="L1" s="33"/>
      <c r="M1" s="49"/>
      <c r="N1" s="33"/>
      <c r="O1" s="33"/>
      <c r="P1" s="33"/>
      <c r="Q1" s="33"/>
      <c r="R1" s="33"/>
      <c r="S1" s="33"/>
      <c r="T1" s="33"/>
    </row>
    <row r="2" spans="2:22" ht="15.75" x14ac:dyDescent="0.25">
      <c r="B2" s="48"/>
      <c r="C2" s="47"/>
      <c r="D2" s="47"/>
      <c r="E2" s="46"/>
      <c r="F2" s="46"/>
      <c r="G2" s="46"/>
      <c r="H2" s="45"/>
      <c r="I2" s="45"/>
      <c r="J2" s="45"/>
      <c r="K2" s="45"/>
      <c r="L2" s="45"/>
      <c r="M2" s="44"/>
      <c r="N2" s="43"/>
      <c r="O2" s="43"/>
      <c r="P2" s="43"/>
      <c r="Q2" s="43"/>
      <c r="R2" s="43"/>
      <c r="S2" s="43"/>
      <c r="T2" s="43"/>
      <c r="U2" s="42"/>
      <c r="V2" s="41"/>
    </row>
    <row r="3" spans="2:22" ht="15.75" x14ac:dyDescent="0.25">
      <c r="B3" s="40"/>
      <c r="C3" s="1"/>
      <c r="D3" s="1"/>
      <c r="E3" s="127" t="s">
        <v>171</v>
      </c>
      <c r="F3" s="39"/>
      <c r="G3" s="39"/>
      <c r="H3" s="33"/>
      <c r="I3" s="33"/>
      <c r="J3" s="33"/>
      <c r="K3" s="33"/>
      <c r="L3" s="33"/>
      <c r="M3" s="38"/>
      <c r="N3" s="29"/>
      <c r="O3" s="29"/>
      <c r="P3" s="29"/>
      <c r="Q3" s="29"/>
      <c r="R3" s="29"/>
      <c r="S3" s="29"/>
      <c r="T3" s="29"/>
      <c r="U3" s="28"/>
      <c r="V3" s="37"/>
    </row>
    <row r="4" spans="2:22" ht="15.75" x14ac:dyDescent="0.25">
      <c r="B4" s="40"/>
      <c r="C4" s="1"/>
      <c r="D4" s="1"/>
      <c r="E4" s="39"/>
      <c r="F4" s="39"/>
      <c r="G4" s="39"/>
      <c r="H4" s="33"/>
      <c r="I4" s="33"/>
      <c r="J4" s="33"/>
      <c r="K4" s="33"/>
      <c r="L4" s="33"/>
      <c r="M4" s="38"/>
      <c r="N4" s="29"/>
      <c r="O4" s="29"/>
      <c r="P4" s="29"/>
      <c r="Q4" s="29"/>
      <c r="R4" s="29"/>
      <c r="S4" s="29"/>
      <c r="T4" s="29"/>
      <c r="U4" s="28"/>
      <c r="V4" s="37"/>
    </row>
    <row r="5" spans="2:22" ht="25.5" customHeight="1" x14ac:dyDescent="0.25">
      <c r="B5" s="36" t="s">
        <v>23</v>
      </c>
      <c r="C5" s="35"/>
      <c r="D5" s="34"/>
      <c r="E5" s="34"/>
      <c r="F5" s="34"/>
      <c r="G5" s="34"/>
      <c r="H5" s="33"/>
      <c r="I5" s="33"/>
      <c r="J5" s="33"/>
      <c r="K5" s="189" t="s">
        <v>22</v>
      </c>
      <c r="L5" s="189"/>
      <c r="M5" s="32"/>
      <c r="N5" s="29"/>
      <c r="O5" s="31">
        <v>0.4</v>
      </c>
      <c r="P5" s="29"/>
      <c r="Q5" s="30">
        <v>0.35</v>
      </c>
      <c r="R5" s="29"/>
      <c r="S5" s="29"/>
      <c r="T5" s="29"/>
      <c r="U5" s="28"/>
      <c r="V5" s="27">
        <v>0.2</v>
      </c>
    </row>
    <row r="6" spans="2:22" s="9" customFormat="1" ht="51" x14ac:dyDescent="0.25">
      <c r="B6" s="25" t="s">
        <v>21</v>
      </c>
      <c r="C6" s="25" t="s">
        <v>20</v>
      </c>
      <c r="D6" s="25" t="s">
        <v>19</v>
      </c>
      <c r="E6" s="25" t="s">
        <v>18</v>
      </c>
      <c r="F6" s="25" t="s">
        <v>17</v>
      </c>
      <c r="G6" s="25" t="s">
        <v>16</v>
      </c>
      <c r="H6" s="25" t="s">
        <v>15</v>
      </c>
      <c r="I6" s="25" t="s">
        <v>14</v>
      </c>
      <c r="J6" s="25" t="s">
        <v>13</v>
      </c>
      <c r="K6" s="25" t="s">
        <v>12</v>
      </c>
      <c r="L6" s="25" t="s">
        <v>11</v>
      </c>
      <c r="M6" s="25" t="s">
        <v>10</v>
      </c>
      <c r="N6" s="25" t="s">
        <v>9</v>
      </c>
      <c r="O6" s="25" t="s">
        <v>8</v>
      </c>
      <c r="P6" s="25" t="s">
        <v>7</v>
      </c>
      <c r="Q6" s="25" t="s">
        <v>6</v>
      </c>
      <c r="R6" s="25" t="s">
        <v>5</v>
      </c>
      <c r="S6" s="26" t="s">
        <v>4</v>
      </c>
      <c r="T6" s="26" t="s">
        <v>3</v>
      </c>
      <c r="U6" s="25" t="s">
        <v>2</v>
      </c>
      <c r="V6" s="25" t="s">
        <v>1</v>
      </c>
    </row>
    <row r="7" spans="2:22" s="23" customFormat="1" ht="12.75" x14ac:dyDescent="0.25">
      <c r="B7" s="21"/>
      <c r="C7" s="20"/>
      <c r="D7" s="20"/>
      <c r="E7" s="19"/>
      <c r="F7" s="19"/>
      <c r="G7" s="22"/>
      <c r="H7" s="22"/>
      <c r="I7" s="22"/>
      <c r="J7" s="22"/>
      <c r="K7" s="22"/>
      <c r="L7" s="22"/>
      <c r="M7" s="22"/>
      <c r="N7" s="18" t="str">
        <f t="shared" ref="N7" si="0">IF(M7="","",(SUM(G7,H7,I7,J7,L7)))</f>
        <v/>
      </c>
      <c r="O7" s="18" t="str">
        <f t="shared" ref="O7" si="1">IFERROR(N7*$O$5,"")</f>
        <v/>
      </c>
      <c r="P7" s="18" t="str">
        <f t="shared" ref="P7" si="2">IF(M7="","",(SUM(N7:O7)))</f>
        <v/>
      </c>
      <c r="Q7" s="18" t="str">
        <f t="shared" ref="Q7" si="3">IFERROR(P7*$Q$5,"")</f>
        <v/>
      </c>
      <c r="R7" s="18" t="str">
        <f t="shared" ref="R7" si="4">IF(M7="","",(SUM(P7:Q7)))</f>
        <v/>
      </c>
      <c r="S7" s="18" t="str">
        <f t="shared" ref="S7" si="5">IF(M7="","",(ROUND(M7/2,0)))</f>
        <v/>
      </c>
      <c r="T7" s="18" t="str">
        <f t="shared" ref="T7" si="6">IFERROR(R7/S7,"")</f>
        <v/>
      </c>
      <c r="U7" s="18" t="str">
        <f t="shared" ref="U7" si="7">IFERROR(ROUND(T7,-3),"")</f>
        <v/>
      </c>
      <c r="V7" s="24" t="str">
        <f t="shared" ref="V7" si="8">IFERROR(ROUND(U7-(U7*$V$5),-3),"")</f>
        <v/>
      </c>
    </row>
    <row r="8" spans="2:22" s="23" customFormat="1" ht="12.75" x14ac:dyDescent="0.25">
      <c r="B8" s="21"/>
      <c r="C8" s="20"/>
      <c r="D8" s="20"/>
      <c r="E8" s="19"/>
      <c r="F8" s="19"/>
      <c r="G8" s="22"/>
      <c r="H8" s="22"/>
      <c r="I8" s="22"/>
      <c r="J8" s="22"/>
      <c r="K8" s="22"/>
      <c r="L8" s="22"/>
      <c r="M8" s="22"/>
      <c r="N8" s="18" t="str">
        <f t="shared" ref="N8:N29" si="9">IF(M8="","",(SUM(G8,H8,I8,J8,L8)))</f>
        <v/>
      </c>
      <c r="O8" s="18" t="str">
        <f t="shared" ref="O8:O29" si="10">IFERROR(N8*$O$5,"")</f>
        <v/>
      </c>
      <c r="P8" s="18" t="str">
        <f t="shared" ref="P8:P29" si="11">IF(M8="","",(SUM(N8:O8)))</f>
        <v/>
      </c>
      <c r="Q8" s="18" t="str">
        <f t="shared" ref="Q8:Q29" si="12">IFERROR(P8*$Q$5,"")</f>
        <v/>
      </c>
      <c r="R8" s="18" t="str">
        <f t="shared" ref="R8:R29" si="13">IF(M8="","",(SUM(P8:Q8)))</f>
        <v/>
      </c>
      <c r="S8" s="18" t="str">
        <f t="shared" ref="S8:S29" si="14">IF(M8="","",(ROUND(M8/2,0)))</f>
        <v/>
      </c>
      <c r="T8" s="18" t="str">
        <f t="shared" ref="T8:T29" si="15">IFERROR(R8/S8,"")</f>
        <v/>
      </c>
      <c r="U8" s="18" t="str">
        <f t="shared" ref="U8:U29" si="16">IFERROR(ROUND(T8,-3),"")</f>
        <v/>
      </c>
      <c r="V8" s="24" t="str">
        <f t="shared" ref="V8:V29" si="17">IFERROR(ROUND(U8-(U8*$V$5),-3),"")</f>
        <v/>
      </c>
    </row>
    <row r="9" spans="2:22" s="23" customFormat="1" ht="12.75" x14ac:dyDescent="0.25">
      <c r="B9" s="21"/>
      <c r="C9" s="20"/>
      <c r="D9" s="20"/>
      <c r="E9" s="19"/>
      <c r="F9" s="19"/>
      <c r="G9" s="22"/>
      <c r="H9" s="22"/>
      <c r="I9" s="22"/>
      <c r="J9" s="22"/>
      <c r="K9" s="22"/>
      <c r="L9" s="22"/>
      <c r="M9" s="22"/>
      <c r="N9" s="18" t="str">
        <f t="shared" si="9"/>
        <v/>
      </c>
      <c r="O9" s="18" t="str">
        <f t="shared" si="10"/>
        <v/>
      </c>
      <c r="P9" s="18" t="str">
        <f t="shared" si="11"/>
        <v/>
      </c>
      <c r="Q9" s="18" t="str">
        <f t="shared" si="12"/>
        <v/>
      </c>
      <c r="R9" s="18" t="str">
        <f t="shared" si="13"/>
        <v/>
      </c>
      <c r="S9" s="18" t="str">
        <f t="shared" si="14"/>
        <v/>
      </c>
      <c r="T9" s="18" t="str">
        <f t="shared" si="15"/>
        <v/>
      </c>
      <c r="U9" s="18" t="str">
        <f t="shared" si="16"/>
        <v/>
      </c>
      <c r="V9" s="24" t="str">
        <f t="shared" si="17"/>
        <v/>
      </c>
    </row>
    <row r="10" spans="2:22" s="23" customFormat="1" ht="12.75" x14ac:dyDescent="0.25">
      <c r="B10" s="21"/>
      <c r="C10" s="20"/>
      <c r="D10" s="20"/>
      <c r="E10" s="19"/>
      <c r="F10" s="19"/>
      <c r="G10" s="22"/>
      <c r="H10" s="22"/>
      <c r="I10" s="22"/>
      <c r="J10" s="22"/>
      <c r="K10" s="22"/>
      <c r="L10" s="22"/>
      <c r="M10" s="22"/>
      <c r="N10" s="18" t="str">
        <f t="shared" si="9"/>
        <v/>
      </c>
      <c r="O10" s="18" t="str">
        <f t="shared" si="10"/>
        <v/>
      </c>
      <c r="P10" s="18" t="str">
        <f t="shared" si="11"/>
        <v/>
      </c>
      <c r="Q10" s="18" t="str">
        <f t="shared" si="12"/>
        <v/>
      </c>
      <c r="R10" s="18" t="str">
        <f t="shared" si="13"/>
        <v/>
      </c>
      <c r="S10" s="18" t="str">
        <f t="shared" si="14"/>
        <v/>
      </c>
      <c r="T10" s="18" t="str">
        <f t="shared" si="15"/>
        <v/>
      </c>
      <c r="U10" s="18" t="str">
        <f t="shared" si="16"/>
        <v/>
      </c>
      <c r="V10" s="24" t="str">
        <f t="shared" si="17"/>
        <v/>
      </c>
    </row>
    <row r="11" spans="2:22" s="23" customFormat="1" ht="12.75" x14ac:dyDescent="0.25">
      <c r="B11" s="21"/>
      <c r="C11" s="20"/>
      <c r="D11" s="20"/>
      <c r="E11" s="19"/>
      <c r="F11" s="19"/>
      <c r="G11" s="22"/>
      <c r="H11" s="22"/>
      <c r="I11" s="22"/>
      <c r="J11" s="22"/>
      <c r="K11" s="22"/>
      <c r="L11" s="22"/>
      <c r="M11" s="22"/>
      <c r="N11" s="18" t="str">
        <f t="shared" si="9"/>
        <v/>
      </c>
      <c r="O11" s="18" t="str">
        <f t="shared" si="10"/>
        <v/>
      </c>
      <c r="P11" s="18" t="str">
        <f t="shared" si="11"/>
        <v/>
      </c>
      <c r="Q11" s="18" t="str">
        <f t="shared" si="12"/>
        <v/>
      </c>
      <c r="R11" s="18" t="str">
        <f t="shared" si="13"/>
        <v/>
      </c>
      <c r="S11" s="18" t="str">
        <f t="shared" si="14"/>
        <v/>
      </c>
      <c r="T11" s="18" t="str">
        <f t="shared" si="15"/>
        <v/>
      </c>
      <c r="U11" s="18" t="str">
        <f t="shared" si="16"/>
        <v/>
      </c>
      <c r="V11" s="24" t="str">
        <f t="shared" si="17"/>
        <v/>
      </c>
    </row>
    <row r="12" spans="2:22" s="23" customFormat="1" ht="12.75" x14ac:dyDescent="0.25">
      <c r="B12" s="21"/>
      <c r="C12" s="20"/>
      <c r="D12" s="20"/>
      <c r="E12" s="19"/>
      <c r="F12" s="19"/>
      <c r="G12" s="22"/>
      <c r="H12" s="22"/>
      <c r="I12" s="22"/>
      <c r="J12" s="22"/>
      <c r="K12" s="22"/>
      <c r="L12" s="22"/>
      <c r="M12" s="22"/>
      <c r="N12" s="18" t="str">
        <f t="shared" si="9"/>
        <v/>
      </c>
      <c r="O12" s="18" t="str">
        <f t="shared" si="10"/>
        <v/>
      </c>
      <c r="P12" s="18" t="str">
        <f t="shared" si="11"/>
        <v/>
      </c>
      <c r="Q12" s="18" t="str">
        <f t="shared" si="12"/>
        <v/>
      </c>
      <c r="R12" s="18" t="str">
        <f t="shared" si="13"/>
        <v/>
      </c>
      <c r="S12" s="18" t="str">
        <f t="shared" si="14"/>
        <v/>
      </c>
      <c r="T12" s="18" t="str">
        <f t="shared" si="15"/>
        <v/>
      </c>
      <c r="U12" s="18" t="str">
        <f t="shared" si="16"/>
        <v/>
      </c>
      <c r="V12" s="24" t="str">
        <f t="shared" si="17"/>
        <v/>
      </c>
    </row>
    <row r="13" spans="2:22" s="23" customFormat="1" ht="12.75" x14ac:dyDescent="0.25">
      <c r="B13" s="21"/>
      <c r="C13" s="20"/>
      <c r="D13" s="20"/>
      <c r="E13" s="19"/>
      <c r="F13" s="19"/>
      <c r="G13" s="22"/>
      <c r="H13" s="22"/>
      <c r="I13" s="22"/>
      <c r="J13" s="22"/>
      <c r="K13" s="22"/>
      <c r="L13" s="22"/>
      <c r="M13" s="22"/>
      <c r="N13" s="18" t="str">
        <f t="shared" si="9"/>
        <v/>
      </c>
      <c r="O13" s="18" t="str">
        <f t="shared" si="10"/>
        <v/>
      </c>
      <c r="P13" s="18" t="str">
        <f t="shared" si="11"/>
        <v/>
      </c>
      <c r="Q13" s="18" t="str">
        <f t="shared" si="12"/>
        <v/>
      </c>
      <c r="R13" s="18" t="str">
        <f t="shared" si="13"/>
        <v/>
      </c>
      <c r="S13" s="18" t="str">
        <f t="shared" si="14"/>
        <v/>
      </c>
      <c r="T13" s="18" t="str">
        <f t="shared" si="15"/>
        <v/>
      </c>
      <c r="U13" s="18" t="str">
        <f t="shared" si="16"/>
        <v/>
      </c>
      <c r="V13" s="24" t="str">
        <f t="shared" si="17"/>
        <v/>
      </c>
    </row>
    <row r="14" spans="2:22" s="23" customFormat="1" ht="12.75" x14ac:dyDescent="0.25">
      <c r="B14" s="21"/>
      <c r="C14" s="20"/>
      <c r="D14" s="20"/>
      <c r="E14" s="19"/>
      <c r="F14" s="19"/>
      <c r="G14" s="22"/>
      <c r="H14" s="22"/>
      <c r="I14" s="22"/>
      <c r="J14" s="22"/>
      <c r="K14" s="22"/>
      <c r="L14" s="22"/>
      <c r="M14" s="22"/>
      <c r="N14" s="18" t="str">
        <f t="shared" si="9"/>
        <v/>
      </c>
      <c r="O14" s="18" t="str">
        <f t="shared" si="10"/>
        <v/>
      </c>
      <c r="P14" s="18" t="str">
        <f t="shared" si="11"/>
        <v/>
      </c>
      <c r="Q14" s="18" t="str">
        <f t="shared" si="12"/>
        <v/>
      </c>
      <c r="R14" s="18" t="str">
        <f t="shared" si="13"/>
        <v/>
      </c>
      <c r="S14" s="18" t="str">
        <f t="shared" si="14"/>
        <v/>
      </c>
      <c r="T14" s="18" t="str">
        <f t="shared" si="15"/>
        <v/>
      </c>
      <c r="U14" s="18" t="str">
        <f t="shared" si="16"/>
        <v/>
      </c>
      <c r="V14" s="24" t="str">
        <f t="shared" si="17"/>
        <v/>
      </c>
    </row>
    <row r="15" spans="2:22" s="23" customFormat="1" ht="12.75" x14ac:dyDescent="0.25">
      <c r="B15" s="21"/>
      <c r="C15" s="20"/>
      <c r="D15" s="20"/>
      <c r="E15" s="19"/>
      <c r="F15" s="19"/>
      <c r="G15" s="22"/>
      <c r="H15" s="22"/>
      <c r="I15" s="22"/>
      <c r="J15" s="22"/>
      <c r="K15" s="22"/>
      <c r="L15" s="22"/>
      <c r="M15" s="22"/>
      <c r="N15" s="18" t="str">
        <f t="shared" si="9"/>
        <v/>
      </c>
      <c r="O15" s="18" t="str">
        <f t="shared" si="10"/>
        <v/>
      </c>
      <c r="P15" s="18" t="str">
        <f t="shared" si="11"/>
        <v/>
      </c>
      <c r="Q15" s="18" t="str">
        <f t="shared" si="12"/>
        <v/>
      </c>
      <c r="R15" s="18" t="str">
        <f t="shared" si="13"/>
        <v/>
      </c>
      <c r="S15" s="18" t="str">
        <f t="shared" si="14"/>
        <v/>
      </c>
      <c r="T15" s="18" t="str">
        <f t="shared" si="15"/>
        <v/>
      </c>
      <c r="U15" s="18" t="str">
        <f t="shared" si="16"/>
        <v/>
      </c>
      <c r="V15" s="24" t="str">
        <f t="shared" si="17"/>
        <v/>
      </c>
    </row>
    <row r="16" spans="2:22" s="23" customFormat="1" ht="12.75" x14ac:dyDescent="0.25">
      <c r="B16" s="21"/>
      <c r="C16" s="20"/>
      <c r="D16" s="20"/>
      <c r="E16" s="19"/>
      <c r="F16" s="19"/>
      <c r="G16" s="22"/>
      <c r="H16" s="22"/>
      <c r="I16" s="22"/>
      <c r="J16" s="22"/>
      <c r="K16" s="22"/>
      <c r="L16" s="22"/>
      <c r="M16" s="22"/>
      <c r="N16" s="18" t="str">
        <f t="shared" si="9"/>
        <v/>
      </c>
      <c r="O16" s="18" t="str">
        <f t="shared" si="10"/>
        <v/>
      </c>
      <c r="P16" s="18" t="str">
        <f t="shared" si="11"/>
        <v/>
      </c>
      <c r="Q16" s="18" t="str">
        <f t="shared" si="12"/>
        <v/>
      </c>
      <c r="R16" s="18" t="str">
        <f t="shared" si="13"/>
        <v/>
      </c>
      <c r="S16" s="18" t="str">
        <f t="shared" si="14"/>
        <v/>
      </c>
      <c r="T16" s="18" t="str">
        <f t="shared" si="15"/>
        <v/>
      </c>
      <c r="U16" s="18" t="str">
        <f t="shared" si="16"/>
        <v/>
      </c>
      <c r="V16" s="24" t="str">
        <f t="shared" si="17"/>
        <v/>
      </c>
    </row>
    <row r="17" spans="2:22" s="23" customFormat="1" ht="12.75" x14ac:dyDescent="0.25">
      <c r="B17" s="21"/>
      <c r="C17" s="20"/>
      <c r="D17" s="20"/>
      <c r="E17" s="19"/>
      <c r="F17" s="19"/>
      <c r="G17" s="22"/>
      <c r="H17" s="22"/>
      <c r="I17" s="22"/>
      <c r="J17" s="22"/>
      <c r="K17" s="22"/>
      <c r="L17" s="22"/>
      <c r="M17" s="22"/>
      <c r="N17" s="18" t="str">
        <f t="shared" si="9"/>
        <v/>
      </c>
      <c r="O17" s="18" t="str">
        <f t="shared" si="10"/>
        <v/>
      </c>
      <c r="P17" s="18" t="str">
        <f t="shared" si="11"/>
        <v/>
      </c>
      <c r="Q17" s="18" t="str">
        <f t="shared" si="12"/>
        <v/>
      </c>
      <c r="R17" s="18" t="str">
        <f t="shared" si="13"/>
        <v/>
      </c>
      <c r="S17" s="18" t="str">
        <f t="shared" si="14"/>
        <v/>
      </c>
      <c r="T17" s="18" t="str">
        <f t="shared" si="15"/>
        <v/>
      </c>
      <c r="U17" s="18" t="str">
        <f t="shared" si="16"/>
        <v/>
      </c>
      <c r="V17" s="24" t="str">
        <f t="shared" si="17"/>
        <v/>
      </c>
    </row>
    <row r="18" spans="2:22" s="23" customFormat="1" ht="12.75" x14ac:dyDescent="0.25">
      <c r="B18" s="21"/>
      <c r="C18" s="20"/>
      <c r="D18" s="20"/>
      <c r="E18" s="19"/>
      <c r="F18" s="19"/>
      <c r="G18" s="22"/>
      <c r="H18" s="22"/>
      <c r="I18" s="22"/>
      <c r="J18" s="22"/>
      <c r="K18" s="22"/>
      <c r="L18" s="22"/>
      <c r="M18" s="22"/>
      <c r="N18" s="18" t="str">
        <f t="shared" si="9"/>
        <v/>
      </c>
      <c r="O18" s="18" t="str">
        <f t="shared" si="10"/>
        <v/>
      </c>
      <c r="P18" s="18" t="str">
        <f t="shared" si="11"/>
        <v/>
      </c>
      <c r="Q18" s="18" t="str">
        <f t="shared" si="12"/>
        <v/>
      </c>
      <c r="R18" s="18" t="str">
        <f t="shared" si="13"/>
        <v/>
      </c>
      <c r="S18" s="18" t="str">
        <f t="shared" si="14"/>
        <v/>
      </c>
      <c r="T18" s="18" t="str">
        <f t="shared" si="15"/>
        <v/>
      </c>
      <c r="U18" s="18" t="str">
        <f t="shared" si="16"/>
        <v/>
      </c>
      <c r="V18" s="24" t="str">
        <f t="shared" si="17"/>
        <v/>
      </c>
    </row>
    <row r="19" spans="2:22" s="17" customFormat="1" ht="12.75" x14ac:dyDescent="0.2">
      <c r="B19" s="21"/>
      <c r="C19" s="20"/>
      <c r="D19" s="20"/>
      <c r="E19" s="19"/>
      <c r="F19" s="19"/>
      <c r="G19" s="22"/>
      <c r="H19" s="22"/>
      <c r="I19" s="22"/>
      <c r="J19" s="22"/>
      <c r="K19" s="22"/>
      <c r="L19" s="22"/>
      <c r="M19" s="22"/>
      <c r="N19" s="18" t="str">
        <f t="shared" si="9"/>
        <v/>
      </c>
      <c r="O19" s="18" t="str">
        <f t="shared" si="10"/>
        <v/>
      </c>
      <c r="P19" s="18" t="str">
        <f t="shared" si="11"/>
        <v/>
      </c>
      <c r="Q19" s="18" t="str">
        <f t="shared" si="12"/>
        <v/>
      </c>
      <c r="R19" s="18" t="str">
        <f t="shared" si="13"/>
        <v/>
      </c>
      <c r="S19" s="18" t="str">
        <f t="shared" si="14"/>
        <v/>
      </c>
      <c r="T19" s="18" t="str">
        <f t="shared" si="15"/>
        <v/>
      </c>
      <c r="U19" s="18" t="str">
        <f t="shared" si="16"/>
        <v/>
      </c>
      <c r="V19" s="24" t="str">
        <f t="shared" si="17"/>
        <v/>
      </c>
    </row>
    <row r="20" spans="2:22" s="17" customFormat="1" ht="12.75" x14ac:dyDescent="0.2">
      <c r="B20" s="21"/>
      <c r="C20" s="20"/>
      <c r="D20" s="20"/>
      <c r="E20" s="19"/>
      <c r="F20" s="19"/>
      <c r="G20" s="22"/>
      <c r="H20" s="22"/>
      <c r="I20" s="22"/>
      <c r="J20" s="22"/>
      <c r="K20" s="22"/>
      <c r="L20" s="22"/>
      <c r="M20" s="22"/>
      <c r="N20" s="18" t="str">
        <f t="shared" si="9"/>
        <v/>
      </c>
      <c r="O20" s="18" t="str">
        <f t="shared" si="10"/>
        <v/>
      </c>
      <c r="P20" s="18" t="str">
        <f t="shared" si="11"/>
        <v/>
      </c>
      <c r="Q20" s="18" t="str">
        <f t="shared" si="12"/>
        <v/>
      </c>
      <c r="R20" s="18" t="str">
        <f t="shared" si="13"/>
        <v/>
      </c>
      <c r="S20" s="18" t="str">
        <f t="shared" si="14"/>
        <v/>
      </c>
      <c r="T20" s="18" t="str">
        <f t="shared" si="15"/>
        <v/>
      </c>
      <c r="U20" s="18" t="str">
        <f t="shared" si="16"/>
        <v/>
      </c>
      <c r="V20" s="24" t="str">
        <f t="shared" si="17"/>
        <v/>
      </c>
    </row>
    <row r="21" spans="2:22" s="17" customFormat="1" ht="12.75" x14ac:dyDescent="0.2">
      <c r="B21" s="21"/>
      <c r="C21" s="20"/>
      <c r="D21" s="20"/>
      <c r="E21" s="19"/>
      <c r="F21" s="19"/>
      <c r="G21" s="22"/>
      <c r="H21" s="22"/>
      <c r="I21" s="22"/>
      <c r="J21" s="22"/>
      <c r="K21" s="22"/>
      <c r="L21" s="22"/>
      <c r="M21" s="22"/>
      <c r="N21" s="18" t="str">
        <f t="shared" si="9"/>
        <v/>
      </c>
      <c r="O21" s="18" t="str">
        <f t="shared" si="10"/>
        <v/>
      </c>
      <c r="P21" s="18" t="str">
        <f t="shared" si="11"/>
        <v/>
      </c>
      <c r="Q21" s="18" t="str">
        <f t="shared" si="12"/>
        <v/>
      </c>
      <c r="R21" s="18" t="str">
        <f t="shared" si="13"/>
        <v/>
      </c>
      <c r="S21" s="18" t="str">
        <f t="shared" si="14"/>
        <v/>
      </c>
      <c r="T21" s="18" t="str">
        <f t="shared" si="15"/>
        <v/>
      </c>
      <c r="U21" s="18" t="str">
        <f t="shared" si="16"/>
        <v/>
      </c>
      <c r="V21" s="24" t="str">
        <f t="shared" si="17"/>
        <v/>
      </c>
    </row>
    <row r="22" spans="2:22" s="17" customFormat="1" ht="12.75" x14ac:dyDescent="0.2">
      <c r="B22" s="21"/>
      <c r="C22" s="20"/>
      <c r="D22" s="20"/>
      <c r="E22" s="19"/>
      <c r="F22" s="19"/>
      <c r="G22" s="22"/>
      <c r="H22" s="22"/>
      <c r="I22" s="22"/>
      <c r="J22" s="22"/>
      <c r="K22" s="22"/>
      <c r="L22" s="22"/>
      <c r="M22" s="22"/>
      <c r="N22" s="18" t="str">
        <f t="shared" si="9"/>
        <v/>
      </c>
      <c r="O22" s="18" t="str">
        <f t="shared" si="10"/>
        <v/>
      </c>
      <c r="P22" s="18" t="str">
        <f t="shared" si="11"/>
        <v/>
      </c>
      <c r="Q22" s="18" t="str">
        <f t="shared" si="12"/>
        <v/>
      </c>
      <c r="R22" s="18" t="str">
        <f t="shared" si="13"/>
        <v/>
      </c>
      <c r="S22" s="18" t="str">
        <f t="shared" si="14"/>
        <v/>
      </c>
      <c r="T22" s="18" t="str">
        <f t="shared" si="15"/>
        <v/>
      </c>
      <c r="U22" s="18" t="str">
        <f t="shared" si="16"/>
        <v/>
      </c>
      <c r="V22" s="24" t="str">
        <f t="shared" si="17"/>
        <v/>
      </c>
    </row>
    <row r="23" spans="2:22" s="17" customFormat="1" ht="12.75" x14ac:dyDescent="0.2">
      <c r="B23" s="21"/>
      <c r="C23" s="20"/>
      <c r="D23" s="20"/>
      <c r="E23" s="19"/>
      <c r="F23" s="19"/>
      <c r="G23" s="22"/>
      <c r="H23" s="22"/>
      <c r="I23" s="22"/>
      <c r="J23" s="22"/>
      <c r="K23" s="22"/>
      <c r="L23" s="22"/>
      <c r="M23" s="22"/>
      <c r="N23" s="18" t="str">
        <f t="shared" si="9"/>
        <v/>
      </c>
      <c r="O23" s="18" t="str">
        <f t="shared" si="10"/>
        <v/>
      </c>
      <c r="P23" s="18" t="str">
        <f t="shared" si="11"/>
        <v/>
      </c>
      <c r="Q23" s="18" t="str">
        <f t="shared" si="12"/>
        <v/>
      </c>
      <c r="R23" s="18" t="str">
        <f t="shared" si="13"/>
        <v/>
      </c>
      <c r="S23" s="18" t="str">
        <f t="shared" si="14"/>
        <v/>
      </c>
      <c r="T23" s="18" t="str">
        <f t="shared" si="15"/>
        <v/>
      </c>
      <c r="U23" s="18" t="str">
        <f t="shared" si="16"/>
        <v/>
      </c>
      <c r="V23" s="24" t="str">
        <f t="shared" si="17"/>
        <v/>
      </c>
    </row>
    <row r="24" spans="2:22" s="17" customFormat="1" ht="12.75" x14ac:dyDescent="0.2">
      <c r="B24" s="21"/>
      <c r="C24" s="20"/>
      <c r="D24" s="20"/>
      <c r="E24" s="19"/>
      <c r="F24" s="19"/>
      <c r="G24" s="22"/>
      <c r="H24" s="22"/>
      <c r="I24" s="22"/>
      <c r="J24" s="22"/>
      <c r="K24" s="22"/>
      <c r="L24" s="22"/>
      <c r="M24" s="22"/>
      <c r="N24" s="18" t="str">
        <f t="shared" si="9"/>
        <v/>
      </c>
      <c r="O24" s="18" t="str">
        <f t="shared" si="10"/>
        <v/>
      </c>
      <c r="P24" s="18" t="str">
        <f t="shared" si="11"/>
        <v/>
      </c>
      <c r="Q24" s="18" t="str">
        <f t="shared" si="12"/>
        <v/>
      </c>
      <c r="R24" s="18" t="str">
        <f t="shared" si="13"/>
        <v/>
      </c>
      <c r="S24" s="18" t="str">
        <f t="shared" si="14"/>
        <v/>
      </c>
      <c r="T24" s="18" t="str">
        <f t="shared" si="15"/>
        <v/>
      </c>
      <c r="U24" s="18" t="str">
        <f t="shared" si="16"/>
        <v/>
      </c>
      <c r="V24" s="24" t="str">
        <f t="shared" si="17"/>
        <v/>
      </c>
    </row>
    <row r="25" spans="2:22" s="17" customFormat="1" ht="12.75" x14ac:dyDescent="0.2">
      <c r="B25" s="21"/>
      <c r="C25" s="20"/>
      <c r="D25" s="20"/>
      <c r="E25" s="19"/>
      <c r="F25" s="19"/>
      <c r="G25" s="22"/>
      <c r="H25" s="22"/>
      <c r="I25" s="22"/>
      <c r="J25" s="22"/>
      <c r="K25" s="22"/>
      <c r="L25" s="22"/>
      <c r="M25" s="22"/>
      <c r="N25" s="18" t="str">
        <f t="shared" si="9"/>
        <v/>
      </c>
      <c r="O25" s="18" t="str">
        <f t="shared" si="10"/>
        <v/>
      </c>
      <c r="P25" s="18" t="str">
        <f t="shared" si="11"/>
        <v/>
      </c>
      <c r="Q25" s="18" t="str">
        <f t="shared" si="12"/>
        <v/>
      </c>
      <c r="R25" s="18" t="str">
        <f t="shared" si="13"/>
        <v/>
      </c>
      <c r="S25" s="18" t="str">
        <f t="shared" si="14"/>
        <v/>
      </c>
      <c r="T25" s="18" t="str">
        <f t="shared" si="15"/>
        <v/>
      </c>
      <c r="U25" s="18" t="str">
        <f t="shared" si="16"/>
        <v/>
      </c>
      <c r="V25" s="24" t="str">
        <f t="shared" si="17"/>
        <v/>
      </c>
    </row>
    <row r="26" spans="2:22" s="17" customFormat="1" ht="12.75" x14ac:dyDescent="0.2">
      <c r="B26" s="21"/>
      <c r="C26" s="20"/>
      <c r="D26" s="20"/>
      <c r="E26" s="19"/>
      <c r="F26" s="19"/>
      <c r="G26" s="22"/>
      <c r="H26" s="22"/>
      <c r="I26" s="22"/>
      <c r="J26" s="22"/>
      <c r="K26" s="22"/>
      <c r="L26" s="22"/>
      <c r="M26" s="22"/>
      <c r="N26" s="18" t="str">
        <f t="shared" si="9"/>
        <v/>
      </c>
      <c r="O26" s="18" t="str">
        <f t="shared" si="10"/>
        <v/>
      </c>
      <c r="P26" s="18" t="str">
        <f t="shared" si="11"/>
        <v/>
      </c>
      <c r="Q26" s="18" t="str">
        <f t="shared" si="12"/>
        <v/>
      </c>
      <c r="R26" s="18" t="str">
        <f t="shared" si="13"/>
        <v/>
      </c>
      <c r="S26" s="18" t="str">
        <f t="shared" si="14"/>
        <v/>
      </c>
      <c r="T26" s="18" t="str">
        <f t="shared" si="15"/>
        <v/>
      </c>
      <c r="U26" s="18" t="str">
        <f t="shared" si="16"/>
        <v/>
      </c>
      <c r="V26" s="24" t="str">
        <f t="shared" si="17"/>
        <v/>
      </c>
    </row>
    <row r="27" spans="2:22" s="17" customFormat="1" ht="12.75" x14ac:dyDescent="0.2">
      <c r="B27" s="21"/>
      <c r="C27" s="20"/>
      <c r="D27" s="20"/>
      <c r="E27" s="19"/>
      <c r="F27" s="19"/>
      <c r="G27" s="22"/>
      <c r="H27" s="22"/>
      <c r="I27" s="22"/>
      <c r="J27" s="22"/>
      <c r="K27" s="22"/>
      <c r="L27" s="22"/>
      <c r="M27" s="22"/>
      <c r="N27" s="18" t="str">
        <f t="shared" si="9"/>
        <v/>
      </c>
      <c r="O27" s="18" t="str">
        <f t="shared" si="10"/>
        <v/>
      </c>
      <c r="P27" s="18" t="str">
        <f t="shared" si="11"/>
        <v/>
      </c>
      <c r="Q27" s="18" t="str">
        <f t="shared" si="12"/>
        <v/>
      </c>
      <c r="R27" s="18" t="str">
        <f t="shared" si="13"/>
        <v/>
      </c>
      <c r="S27" s="18" t="str">
        <f t="shared" si="14"/>
        <v/>
      </c>
      <c r="T27" s="18" t="str">
        <f t="shared" si="15"/>
        <v/>
      </c>
      <c r="U27" s="18" t="str">
        <f t="shared" si="16"/>
        <v/>
      </c>
      <c r="V27" s="24" t="str">
        <f t="shared" si="17"/>
        <v/>
      </c>
    </row>
    <row r="28" spans="2:22" s="17" customFormat="1" ht="12.75" x14ac:dyDescent="0.2">
      <c r="B28" s="21"/>
      <c r="C28" s="20"/>
      <c r="D28" s="20"/>
      <c r="E28" s="19"/>
      <c r="F28" s="19"/>
      <c r="G28" s="22"/>
      <c r="H28" s="22"/>
      <c r="I28" s="22"/>
      <c r="J28" s="22"/>
      <c r="K28" s="22"/>
      <c r="L28" s="22"/>
      <c r="M28" s="22"/>
      <c r="N28" s="18" t="str">
        <f t="shared" si="9"/>
        <v/>
      </c>
      <c r="O28" s="18" t="str">
        <f t="shared" si="10"/>
        <v/>
      </c>
      <c r="P28" s="18" t="str">
        <f t="shared" si="11"/>
        <v/>
      </c>
      <c r="Q28" s="18" t="str">
        <f t="shared" si="12"/>
        <v/>
      </c>
      <c r="R28" s="18" t="str">
        <f t="shared" si="13"/>
        <v/>
      </c>
      <c r="S28" s="18" t="str">
        <f t="shared" si="14"/>
        <v/>
      </c>
      <c r="T28" s="18" t="str">
        <f t="shared" si="15"/>
        <v/>
      </c>
      <c r="U28" s="18" t="str">
        <f t="shared" si="16"/>
        <v/>
      </c>
      <c r="V28" s="24" t="str">
        <f t="shared" si="17"/>
        <v/>
      </c>
    </row>
    <row r="29" spans="2:22" s="17" customFormat="1" ht="12.75" x14ac:dyDescent="0.2">
      <c r="B29" s="21"/>
      <c r="C29" s="20"/>
      <c r="D29" s="20"/>
      <c r="E29" s="19"/>
      <c r="F29" s="19"/>
      <c r="G29" s="22"/>
      <c r="H29" s="22"/>
      <c r="I29" s="22"/>
      <c r="J29" s="22"/>
      <c r="K29" s="22"/>
      <c r="L29" s="22"/>
      <c r="M29" s="22"/>
      <c r="N29" s="18" t="str">
        <f t="shared" si="9"/>
        <v/>
      </c>
      <c r="O29" s="18" t="str">
        <f t="shared" si="10"/>
        <v/>
      </c>
      <c r="P29" s="18" t="str">
        <f t="shared" si="11"/>
        <v/>
      </c>
      <c r="Q29" s="18" t="str">
        <f t="shared" si="12"/>
        <v/>
      </c>
      <c r="R29" s="18" t="str">
        <f t="shared" si="13"/>
        <v/>
      </c>
      <c r="S29" s="18" t="str">
        <f t="shared" si="14"/>
        <v/>
      </c>
      <c r="T29" s="18" t="str">
        <f t="shared" si="15"/>
        <v/>
      </c>
      <c r="U29" s="18" t="str">
        <f t="shared" si="16"/>
        <v/>
      </c>
      <c r="V29" s="24" t="str">
        <f t="shared" si="17"/>
        <v/>
      </c>
    </row>
    <row r="30" spans="2:22" s="9" customFormat="1" ht="21" customHeight="1" x14ac:dyDescent="0.25">
      <c r="B30" s="16" t="s">
        <v>0</v>
      </c>
      <c r="C30" s="15"/>
      <c r="D30" s="15"/>
      <c r="E30" s="15"/>
      <c r="F30" s="15"/>
      <c r="G30" s="14"/>
      <c r="H30" s="14"/>
      <c r="I30" s="14"/>
      <c r="J30" s="14"/>
      <c r="K30" s="14"/>
      <c r="L30" s="14"/>
      <c r="M30" s="14"/>
      <c r="N30" s="13" t="str">
        <f>IF(N7="","",SUM(N7:N29))</f>
        <v/>
      </c>
      <c r="O30" s="13" t="str">
        <f>IF(O7="","",SUM(O7:O29))</f>
        <v/>
      </c>
      <c r="P30" s="13" t="str">
        <f>IF(P7="","",SUM(P7:P29))</f>
        <v/>
      </c>
      <c r="Q30" s="12" t="str">
        <f>IF(Q7="","",SUM(Q7:Q29))</f>
        <v/>
      </c>
      <c r="R30" s="12" t="str">
        <f>IF(R7="","",SUM(R7:R29))</f>
        <v/>
      </c>
      <c r="S30" s="11"/>
      <c r="T30" s="11"/>
      <c r="U30" s="11"/>
      <c r="V30" s="10"/>
    </row>
    <row r="31" spans="2:22" x14ac:dyDescent="0.25">
      <c r="B31" s="8"/>
      <c r="V31" s="7"/>
    </row>
    <row r="32" spans="2:22" x14ac:dyDescent="0.25">
      <c r="B32" s="8"/>
      <c r="V32" s="7"/>
    </row>
    <row r="33" spans="2:22" x14ac:dyDescent="0.25">
      <c r="B33" s="8"/>
      <c r="V33" s="7"/>
    </row>
    <row r="34" spans="2:22" x14ac:dyDescent="0.25">
      <c r="B34" s="8"/>
      <c r="V34" s="7"/>
    </row>
    <row r="35" spans="2:22" x14ac:dyDescent="0.25">
      <c r="B35" s="8"/>
      <c r="V35" s="7"/>
    </row>
    <row r="36" spans="2:22" x14ac:dyDescent="0.25">
      <c r="B36" s="6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4"/>
      <c r="O36" s="4"/>
      <c r="P36" s="4"/>
      <c r="Q36" s="4"/>
      <c r="R36" s="4"/>
      <c r="S36" s="4"/>
      <c r="T36" s="4"/>
      <c r="U36" s="4"/>
      <c r="V36" s="3"/>
    </row>
    <row r="37" spans="2:22" x14ac:dyDescent="0.25"/>
  </sheetData>
  <sheetProtection selectLockedCells="1" autoFilter="0"/>
  <mergeCells count="1">
    <mergeCell ref="K5:L5"/>
  </mergeCells>
  <dataValidations count="2">
    <dataValidation type="list" allowBlank="1" showInputMessage="1" showErrorMessage="1" sqref="C7:C29" xr:uid="{00000000-0002-0000-0000-000000000000}">
      <formula1>Educación_continuada</formula1>
    </dataValidation>
    <dataValidation type="list" allowBlank="1" showInputMessage="1" showErrorMessage="1" sqref="B7:B29" xr:uid="{949F8C8A-05CF-48B5-AFB6-EB824CBB8DDA}">
      <formula1>DEPENDECIAS</formula1>
    </dataValidation>
  </dataValidations>
  <pageMargins left="0.70866141732283472" right="0.70866141732283472" top="0.74803149606299213" bottom="0.74803149606299213" header="0.31496062992125984" footer="0.31496062992125984"/>
  <pageSetup paperSize="14" scale="41" fitToHeight="0" orientation="landscape" r:id="rId1"/>
  <headerFooter>
    <oddFooter>&amp;RPágina &amp;P de &amp;N
EDEFO-01
Versión 2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99B15-917B-4160-BA94-499071E94CA4}">
  <sheetPr>
    <tabColor theme="9" tint="0.39997558519241921"/>
    <pageSetUpPr fitToPage="1"/>
  </sheetPr>
  <dimension ref="B1:J40"/>
  <sheetViews>
    <sheetView showGridLines="0" tabSelected="1" zoomScaleNormal="100" workbookViewId="0">
      <selection activeCell="B7" sqref="B7"/>
    </sheetView>
  </sheetViews>
  <sheetFormatPr baseColWidth="10" defaultColWidth="11.5703125" defaultRowHeight="12.75" zeroHeight="1" x14ac:dyDescent="0.25"/>
  <cols>
    <col min="1" max="1" width="3.7109375" style="50" customWidth="1"/>
    <col min="2" max="2" width="46" style="51" customWidth="1"/>
    <col min="3" max="5" width="16.7109375" style="51" customWidth="1"/>
    <col min="6" max="6" width="11.140625" style="51" customWidth="1"/>
    <col min="7" max="7" width="9.28515625" style="51" bestFit="1" customWidth="1"/>
    <col min="8" max="8" width="15.28515625" style="51" customWidth="1"/>
    <col min="9" max="9" width="14.85546875" style="50" customWidth="1"/>
    <col min="10" max="10" width="5.140625" style="50" hidden="1" customWidth="1"/>
    <col min="11" max="11" width="11.5703125" style="50" customWidth="1"/>
    <col min="12" max="12" width="31.85546875" style="50" customWidth="1"/>
    <col min="13" max="16384" width="11.5703125" style="50"/>
  </cols>
  <sheetData>
    <row r="1" spans="2:10" ht="12" customHeight="1" x14ac:dyDescent="0.25">
      <c r="B1" s="50"/>
      <c r="C1" s="50"/>
      <c r="D1" s="50"/>
      <c r="E1" s="50"/>
      <c r="F1" s="50"/>
      <c r="G1" s="50"/>
      <c r="H1" s="50"/>
    </row>
    <row r="2" spans="2:10" ht="19.5" customHeight="1" x14ac:dyDescent="0.25">
      <c r="B2" s="81"/>
      <c r="C2" s="80"/>
      <c r="D2" s="80"/>
      <c r="E2" s="80"/>
      <c r="F2" s="80"/>
      <c r="G2" s="80"/>
      <c r="H2" s="80"/>
      <c r="I2" s="79"/>
    </row>
    <row r="3" spans="2:10" ht="19.5" customHeight="1" x14ac:dyDescent="0.25">
      <c r="B3" s="78"/>
      <c r="C3" s="76"/>
      <c r="D3" s="76"/>
      <c r="E3" s="127" t="s">
        <v>172</v>
      </c>
      <c r="F3" s="76"/>
      <c r="G3" s="76"/>
      <c r="H3" s="76"/>
      <c r="I3" s="75"/>
    </row>
    <row r="4" spans="2:10" ht="19.5" customHeight="1" x14ac:dyDescent="0.25">
      <c r="B4" s="78"/>
      <c r="C4" s="76"/>
      <c r="D4" s="76"/>
      <c r="E4" s="76"/>
      <c r="F4" s="76"/>
      <c r="G4" s="76"/>
      <c r="H4" s="76"/>
      <c r="I4" s="75"/>
    </row>
    <row r="5" spans="2:10" ht="20.25" customHeight="1" x14ac:dyDescent="0.25">
      <c r="B5" s="77" t="s">
        <v>33</v>
      </c>
      <c r="C5" s="76"/>
      <c r="D5" s="76"/>
      <c r="E5" s="76"/>
      <c r="F5" s="76"/>
      <c r="G5" s="76"/>
      <c r="H5" s="76"/>
      <c r="I5" s="75"/>
    </row>
    <row r="6" spans="2:10" ht="28.5" customHeight="1" x14ac:dyDescent="0.25">
      <c r="B6" s="73" t="s">
        <v>32</v>
      </c>
      <c r="C6" s="73" t="s">
        <v>31</v>
      </c>
      <c r="D6" s="73" t="s">
        <v>30</v>
      </c>
      <c r="E6" s="74" t="s">
        <v>29</v>
      </c>
      <c r="F6" s="74" t="s">
        <v>28</v>
      </c>
      <c r="G6" s="73" t="s">
        <v>27</v>
      </c>
      <c r="H6" s="73" t="s">
        <v>26</v>
      </c>
      <c r="I6" s="73" t="s">
        <v>25</v>
      </c>
      <c r="J6" s="72"/>
    </row>
    <row r="7" spans="2:10" x14ac:dyDescent="0.25">
      <c r="B7" s="21"/>
      <c r="C7" s="20"/>
      <c r="D7" s="20"/>
      <c r="E7" s="70"/>
      <c r="F7" s="70"/>
      <c r="G7" s="70"/>
      <c r="H7" s="71"/>
      <c r="I7" s="188" t="str">
        <f>IF(H7="","",G7*H7*J7)</f>
        <v/>
      </c>
      <c r="J7" s="69" t="e">
        <f>VLOOKUP(F7,'Cálculo PAC'!$B$4:$I$15,MATCH(E7,'Cálculo PAC'!$B$3:$I$3,0),0)</f>
        <v>#N/A</v>
      </c>
    </row>
    <row r="8" spans="2:10" x14ac:dyDescent="0.25">
      <c r="B8" s="21"/>
      <c r="C8" s="20"/>
      <c r="D8" s="20"/>
      <c r="E8" s="70"/>
      <c r="F8" s="70"/>
      <c r="G8" s="70"/>
      <c r="H8" s="71"/>
      <c r="I8" s="188" t="str">
        <f t="shared" ref="I8:I27" si="0">IF(H8="","",G8*H8*J8)</f>
        <v/>
      </c>
      <c r="J8" s="69" t="e">
        <f>VLOOKUP(F8,'Cálculo PAC'!$B$4:$I$15,MATCH(E8,'Cálculo PAC'!$B$3:$I$3,0),0)</f>
        <v>#N/A</v>
      </c>
    </row>
    <row r="9" spans="2:10" x14ac:dyDescent="0.25">
      <c r="B9" s="21"/>
      <c r="C9" s="20"/>
      <c r="D9" s="20"/>
      <c r="E9" s="70"/>
      <c r="F9" s="70"/>
      <c r="G9" s="70"/>
      <c r="H9" s="71"/>
      <c r="I9" s="188" t="str">
        <f t="shared" si="0"/>
        <v/>
      </c>
      <c r="J9" s="69" t="e">
        <f>VLOOKUP(F9,'Cálculo PAC'!$B$4:$I$15,MATCH(E9,'Cálculo PAC'!$B$3:$I$3,0),0)</f>
        <v>#N/A</v>
      </c>
    </row>
    <row r="10" spans="2:10" x14ac:dyDescent="0.25">
      <c r="B10" s="21"/>
      <c r="C10" s="20"/>
      <c r="D10" s="20"/>
      <c r="E10" s="70"/>
      <c r="F10" s="70"/>
      <c r="G10" s="70"/>
      <c r="H10" s="71"/>
      <c r="I10" s="188" t="str">
        <f t="shared" si="0"/>
        <v/>
      </c>
      <c r="J10" s="69" t="e">
        <f>VLOOKUP(F10,'Cálculo PAC'!$B$4:$I$15,MATCH(E10,'Cálculo PAC'!$B$3:$I$3,0),0)</f>
        <v>#N/A</v>
      </c>
    </row>
    <row r="11" spans="2:10" x14ac:dyDescent="0.25">
      <c r="B11" s="21"/>
      <c r="C11" s="20"/>
      <c r="D11" s="20"/>
      <c r="E11" s="70"/>
      <c r="F11" s="70"/>
      <c r="G11" s="70"/>
      <c r="H11" s="71"/>
      <c r="I11" s="188" t="str">
        <f t="shared" si="0"/>
        <v/>
      </c>
      <c r="J11" s="69" t="e">
        <f>VLOOKUP(F11,'Cálculo PAC'!$B$4:$I$15,MATCH(E11,'Cálculo PAC'!$B$3:$I$3,0),0)</f>
        <v>#N/A</v>
      </c>
    </row>
    <row r="12" spans="2:10" x14ac:dyDescent="0.25">
      <c r="B12" s="21"/>
      <c r="C12" s="20"/>
      <c r="D12" s="20"/>
      <c r="E12" s="70"/>
      <c r="F12" s="70"/>
      <c r="G12" s="70"/>
      <c r="H12" s="71"/>
      <c r="I12" s="188" t="str">
        <f t="shared" si="0"/>
        <v/>
      </c>
      <c r="J12" s="69" t="e">
        <f>VLOOKUP(F12,'Cálculo PAC'!$B$4:$I$15,MATCH(E12,'Cálculo PAC'!$B$3:$I$3,0),0)</f>
        <v>#N/A</v>
      </c>
    </row>
    <row r="13" spans="2:10" x14ac:dyDescent="0.25">
      <c r="B13" s="21"/>
      <c r="C13" s="20"/>
      <c r="D13" s="20"/>
      <c r="E13" s="70"/>
      <c r="F13" s="70"/>
      <c r="G13" s="70"/>
      <c r="H13" s="71"/>
      <c r="I13" s="188" t="str">
        <f t="shared" si="0"/>
        <v/>
      </c>
      <c r="J13" s="69" t="e">
        <f>VLOOKUP(F13,'Cálculo PAC'!$B$4:$I$15,MATCH(E13,'Cálculo PAC'!$B$3:$I$3,0),0)</f>
        <v>#N/A</v>
      </c>
    </row>
    <row r="14" spans="2:10" x14ac:dyDescent="0.25">
      <c r="B14" s="21"/>
      <c r="C14" s="20"/>
      <c r="D14" s="20"/>
      <c r="E14" s="70"/>
      <c r="F14" s="70"/>
      <c r="G14" s="70"/>
      <c r="H14" s="71"/>
      <c r="I14" s="188" t="str">
        <f t="shared" si="0"/>
        <v/>
      </c>
      <c r="J14" s="69" t="e">
        <f>VLOOKUP(F14,'Cálculo PAC'!$B$4:$I$15,MATCH(E14,'Cálculo PAC'!$B$3:$I$3,0),0)</f>
        <v>#N/A</v>
      </c>
    </row>
    <row r="15" spans="2:10" x14ac:dyDescent="0.25">
      <c r="B15" s="21"/>
      <c r="C15" s="20"/>
      <c r="D15" s="20"/>
      <c r="E15" s="70"/>
      <c r="F15" s="70"/>
      <c r="G15" s="70"/>
      <c r="H15" s="71"/>
      <c r="I15" s="188" t="str">
        <f t="shared" si="0"/>
        <v/>
      </c>
      <c r="J15" s="69" t="e">
        <f>VLOOKUP(F15,'Cálculo PAC'!$B$4:$I$15,MATCH(E15,'Cálculo PAC'!$B$3:$I$3,0),0)</f>
        <v>#N/A</v>
      </c>
    </row>
    <row r="16" spans="2:10" x14ac:dyDescent="0.25">
      <c r="B16" s="21"/>
      <c r="C16" s="20"/>
      <c r="D16" s="20"/>
      <c r="E16" s="70"/>
      <c r="F16" s="70"/>
      <c r="G16" s="70"/>
      <c r="H16" s="71"/>
      <c r="I16" s="188" t="str">
        <f t="shared" si="0"/>
        <v/>
      </c>
      <c r="J16" s="69" t="e">
        <f>VLOOKUP(F16,'Cálculo PAC'!$B$4:$I$15,MATCH(E16,'Cálculo PAC'!$B$3:$I$3,0),0)</f>
        <v>#N/A</v>
      </c>
    </row>
    <row r="17" spans="2:10" x14ac:dyDescent="0.25">
      <c r="B17" s="21"/>
      <c r="C17" s="20"/>
      <c r="D17" s="20"/>
      <c r="E17" s="70"/>
      <c r="F17" s="70"/>
      <c r="G17" s="70"/>
      <c r="H17" s="71"/>
      <c r="I17" s="188" t="str">
        <f t="shared" si="0"/>
        <v/>
      </c>
      <c r="J17" s="69" t="e">
        <f>VLOOKUP(F17,'Cálculo PAC'!$B$4:$I$15,MATCH(E17,'Cálculo PAC'!$B$3:$I$3,0),0)</f>
        <v>#N/A</v>
      </c>
    </row>
    <row r="18" spans="2:10" x14ac:dyDescent="0.25">
      <c r="B18" s="21"/>
      <c r="C18" s="20"/>
      <c r="D18" s="20"/>
      <c r="E18" s="70"/>
      <c r="F18" s="70"/>
      <c r="G18" s="70"/>
      <c r="H18" s="71"/>
      <c r="I18" s="188" t="str">
        <f t="shared" si="0"/>
        <v/>
      </c>
      <c r="J18" s="69" t="e">
        <f>VLOOKUP(F18,'Cálculo PAC'!$B$4:$I$15,MATCH(E18,'Cálculo PAC'!$B$3:$I$3,0),0)</f>
        <v>#N/A</v>
      </c>
    </row>
    <row r="19" spans="2:10" x14ac:dyDescent="0.25">
      <c r="B19" s="21"/>
      <c r="C19" s="20"/>
      <c r="D19" s="20"/>
      <c r="E19" s="70"/>
      <c r="F19" s="70"/>
      <c r="G19" s="70"/>
      <c r="H19" s="71"/>
      <c r="I19" s="188" t="str">
        <f t="shared" si="0"/>
        <v/>
      </c>
      <c r="J19" s="69" t="e">
        <f>VLOOKUP(F19,'Cálculo PAC'!$B$4:$I$15,MATCH(E19,'Cálculo PAC'!$B$3:$I$3,0),0)</f>
        <v>#N/A</v>
      </c>
    </row>
    <row r="20" spans="2:10" x14ac:dyDescent="0.25">
      <c r="B20" s="21"/>
      <c r="C20" s="20"/>
      <c r="D20" s="20"/>
      <c r="E20" s="70"/>
      <c r="F20" s="70"/>
      <c r="G20" s="70"/>
      <c r="H20" s="71"/>
      <c r="I20" s="188" t="str">
        <f t="shared" si="0"/>
        <v/>
      </c>
      <c r="J20" s="69" t="e">
        <f>VLOOKUP(F20,'Cálculo PAC'!$B$4:$I$15,MATCH(E20,'Cálculo PAC'!$B$3:$I$3,0),0)</f>
        <v>#N/A</v>
      </c>
    </row>
    <row r="21" spans="2:10" x14ac:dyDescent="0.25">
      <c r="B21" s="21"/>
      <c r="C21" s="20"/>
      <c r="D21" s="20"/>
      <c r="E21" s="70"/>
      <c r="F21" s="70"/>
      <c r="G21" s="70"/>
      <c r="H21" s="71"/>
      <c r="I21" s="188" t="str">
        <f t="shared" si="0"/>
        <v/>
      </c>
      <c r="J21" s="69" t="e">
        <f>VLOOKUP(F21,'Cálculo PAC'!$B$4:$I$15,MATCH(E21,'Cálculo PAC'!$B$3:$I$3,0),0)</f>
        <v>#N/A</v>
      </c>
    </row>
    <row r="22" spans="2:10" x14ac:dyDescent="0.25">
      <c r="B22" s="21"/>
      <c r="C22" s="20"/>
      <c r="D22" s="20"/>
      <c r="E22" s="70"/>
      <c r="F22" s="70"/>
      <c r="G22" s="70"/>
      <c r="H22" s="71"/>
      <c r="I22" s="188" t="str">
        <f t="shared" si="0"/>
        <v/>
      </c>
      <c r="J22" s="69" t="e">
        <f>VLOOKUP(F22,'Cálculo PAC'!$B$4:$I$15,MATCH(E22,'Cálculo PAC'!$B$3:$I$3,0),0)</f>
        <v>#N/A</v>
      </c>
    </row>
    <row r="23" spans="2:10" x14ac:dyDescent="0.25">
      <c r="B23" s="21"/>
      <c r="C23" s="20"/>
      <c r="D23" s="20"/>
      <c r="E23" s="70"/>
      <c r="F23" s="70"/>
      <c r="G23" s="70"/>
      <c r="H23" s="71"/>
      <c r="I23" s="188" t="str">
        <f t="shared" si="0"/>
        <v/>
      </c>
      <c r="J23" s="69" t="e">
        <f>VLOOKUP(F23,'Cálculo PAC'!$B$4:$I$15,MATCH(E23,'Cálculo PAC'!$B$3:$I$3,0),0)</f>
        <v>#N/A</v>
      </c>
    </row>
    <row r="24" spans="2:10" x14ac:dyDescent="0.25">
      <c r="B24" s="21"/>
      <c r="C24" s="20"/>
      <c r="D24" s="20"/>
      <c r="E24" s="70"/>
      <c r="F24" s="70"/>
      <c r="G24" s="70"/>
      <c r="H24" s="71"/>
      <c r="I24" s="188" t="str">
        <f t="shared" si="0"/>
        <v/>
      </c>
      <c r="J24" s="69" t="e">
        <f>VLOOKUP(F24,'Cálculo PAC'!$B$4:$I$15,MATCH(E24,'Cálculo PAC'!$B$3:$I$3,0),0)</f>
        <v>#N/A</v>
      </c>
    </row>
    <row r="25" spans="2:10" x14ac:dyDescent="0.25">
      <c r="B25" s="21"/>
      <c r="C25" s="20"/>
      <c r="D25" s="20"/>
      <c r="E25" s="70"/>
      <c r="F25" s="70"/>
      <c r="G25" s="70"/>
      <c r="H25" s="71"/>
      <c r="I25" s="188" t="str">
        <f t="shared" si="0"/>
        <v/>
      </c>
      <c r="J25" s="69" t="e">
        <f>VLOOKUP(F25,'Cálculo PAC'!$B$4:$I$15,MATCH(E25,'Cálculo PAC'!$B$3:$I$3,0),0)</f>
        <v>#N/A</v>
      </c>
    </row>
    <row r="26" spans="2:10" x14ac:dyDescent="0.25">
      <c r="B26" s="21"/>
      <c r="C26" s="20"/>
      <c r="D26" s="20"/>
      <c r="E26" s="70"/>
      <c r="F26" s="70"/>
      <c r="G26" s="70"/>
      <c r="H26" s="71"/>
      <c r="I26" s="188" t="str">
        <f t="shared" si="0"/>
        <v/>
      </c>
      <c r="J26" s="69" t="e">
        <f>VLOOKUP(F26,'Cálculo PAC'!$B$4:$I$15,MATCH(E26,'Cálculo PAC'!$B$3:$I$3,0),0)</f>
        <v>#N/A</v>
      </c>
    </row>
    <row r="27" spans="2:10" x14ac:dyDescent="0.25">
      <c r="B27" s="21"/>
      <c r="C27" s="20"/>
      <c r="D27" s="20"/>
      <c r="E27" s="70"/>
      <c r="F27" s="70"/>
      <c r="G27" s="70"/>
      <c r="H27" s="71"/>
      <c r="I27" s="188" t="str">
        <f t="shared" si="0"/>
        <v/>
      </c>
      <c r="J27" s="69" t="e">
        <f>VLOOKUP(F27,'Cálculo PAC'!$B$4:$I$15,MATCH(E27,'Cálculo PAC'!$B$3:$I$3,0),0)</f>
        <v>#N/A</v>
      </c>
    </row>
    <row r="28" spans="2:10" s="64" customFormat="1" ht="15.75" customHeight="1" x14ac:dyDescent="0.25">
      <c r="B28" s="68"/>
      <c r="C28" s="66"/>
      <c r="D28" s="66"/>
      <c r="E28" s="66"/>
      <c r="F28" s="66"/>
      <c r="G28" s="67"/>
      <c r="H28" s="66" t="s">
        <v>24</v>
      </c>
      <c r="I28" s="65">
        <f>SUM(I7:I27)</f>
        <v>0</v>
      </c>
    </row>
    <row r="29" spans="2:10" x14ac:dyDescent="0.2">
      <c r="B29" s="63"/>
      <c r="C29" s="62"/>
      <c r="D29" s="62"/>
      <c r="E29" s="62"/>
      <c r="F29" s="62"/>
      <c r="G29" s="62"/>
      <c r="H29" s="62"/>
      <c r="I29" s="61"/>
    </row>
    <row r="30" spans="2:10" x14ac:dyDescent="0.25">
      <c r="B30" s="60"/>
      <c r="I30" s="57"/>
    </row>
    <row r="31" spans="2:10" x14ac:dyDescent="0.25">
      <c r="B31" s="60"/>
      <c r="I31" s="57"/>
    </row>
    <row r="32" spans="2:10" x14ac:dyDescent="0.25">
      <c r="B32" s="60"/>
      <c r="I32" s="57"/>
    </row>
    <row r="33" spans="2:9" x14ac:dyDescent="0.25">
      <c r="B33" s="59"/>
      <c r="G33" s="190"/>
      <c r="H33" s="190"/>
      <c r="I33" s="57"/>
    </row>
    <row r="34" spans="2:9" x14ac:dyDescent="0.25">
      <c r="B34" s="58"/>
      <c r="G34" s="191"/>
      <c r="H34" s="191"/>
      <c r="I34" s="57"/>
    </row>
    <row r="35" spans="2:9" x14ac:dyDescent="0.25">
      <c r="B35" s="56"/>
      <c r="C35" s="55"/>
      <c r="D35" s="55"/>
      <c r="E35" s="55"/>
      <c r="F35" s="55"/>
      <c r="G35" s="54"/>
      <c r="H35" s="54"/>
      <c r="I35" s="53"/>
    </row>
    <row r="36" spans="2:9" x14ac:dyDescent="0.25">
      <c r="B36" s="52"/>
      <c r="G36" s="52"/>
      <c r="H36" s="52"/>
    </row>
    <row r="37" spans="2:9" hidden="1" x14ac:dyDescent="0.25"/>
    <row r="38" spans="2:9" hidden="1" x14ac:dyDescent="0.25"/>
    <row r="39" spans="2:9" hidden="1" x14ac:dyDescent="0.25"/>
    <row r="40" spans="2:9" hidden="1" x14ac:dyDescent="0.25"/>
  </sheetData>
  <sheetProtection selectLockedCells="1" autoFilter="0"/>
  <dataConsolidate/>
  <mergeCells count="2">
    <mergeCell ref="G33:H33"/>
    <mergeCell ref="G34:H34"/>
  </mergeCells>
  <dataValidations count="4">
    <dataValidation type="list" allowBlank="1" showInputMessage="1" showErrorMessage="1" sqref="C7:C27" xr:uid="{00000000-0002-0000-0000-000001000000}">
      <formula1>Servicio</formula1>
    </dataValidation>
    <dataValidation type="list" allowBlank="1" showInputMessage="1" showErrorMessage="1" sqref="B7:B27" xr:uid="{00000000-0002-0000-0000-000000000000}">
      <formula1>PROGRAMAS</formula1>
    </dataValidation>
    <dataValidation type="list" allowBlank="1" showInputMessage="1" showErrorMessage="1" sqref="E7:E27" xr:uid="{0A190759-7CB5-4D29-8A4D-A28862B94CCE}">
      <formula1>Periodo</formula1>
    </dataValidation>
    <dataValidation type="list" allowBlank="1" showInputMessage="1" showErrorMessage="1" sqref="F7:F27" xr:uid="{7A79F079-A521-45EC-B841-41718CCA72B7}">
      <formula1>Mes</formula1>
    </dataValidation>
  </dataValidations>
  <printOptions horizontalCentered="1"/>
  <pageMargins left="0.11811023622047245" right="0.19685039370078741" top="0.94488188976377963" bottom="0.74803149606299213" header="0.31496062992125984" footer="0.31496062992125984"/>
  <pageSetup scale="92" fitToHeight="0" orientation="landscape" r:id="rId1"/>
  <headerFooter alignWithMargins="0">
    <oddFooter>&amp;R&amp;"-,Negrita"&amp;8Página &amp;P de &amp;N
EDEFO-02
&amp;K000000Versión 2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F96D9-4D3E-4387-8A74-80010A4B9D85}">
  <sheetPr>
    <tabColor theme="9" tint="0.39997558519241921"/>
    <pageSetUpPr fitToPage="1"/>
  </sheetPr>
  <dimension ref="B1:N47"/>
  <sheetViews>
    <sheetView showGridLines="0" zoomScale="90" zoomScaleNormal="90" workbookViewId="0">
      <selection activeCell="D7" sqref="D7"/>
    </sheetView>
  </sheetViews>
  <sheetFormatPr baseColWidth="10" defaultColWidth="11.5703125" defaultRowHeight="12.75" zeroHeight="1" x14ac:dyDescent="0.25"/>
  <cols>
    <col min="1" max="1" width="5.5703125" style="50" customWidth="1"/>
    <col min="2" max="2" width="39.28515625" style="51" customWidth="1"/>
    <col min="3" max="3" width="26.28515625" style="51" customWidth="1"/>
    <col min="4" max="4" width="24" style="51" customWidth="1"/>
    <col min="5" max="5" width="11" style="51" bestFit="1" customWidth="1"/>
    <col min="6" max="6" width="25.140625" style="51" customWidth="1"/>
    <col min="7" max="7" width="30.7109375" style="51" customWidth="1"/>
    <col min="8" max="8" width="14.85546875" style="51" customWidth="1"/>
    <col min="9" max="9" width="10.140625" style="51" bestFit="1" customWidth="1"/>
    <col min="10" max="10" width="11.42578125" style="51" customWidth="1"/>
    <col min="11" max="11" width="13.85546875" style="51" customWidth="1"/>
    <col min="12" max="12" width="9.85546875" style="50" customWidth="1"/>
    <col min="13" max="13" width="5.5703125" style="50" hidden="1" customWidth="1"/>
    <col min="14" max="14" width="11.5703125" style="50" customWidth="1"/>
    <col min="15" max="16" width="31.85546875" style="50" customWidth="1"/>
    <col min="17" max="16384" width="11.5703125" style="50"/>
  </cols>
  <sheetData>
    <row r="1" spans="2:14" ht="13.5" customHeight="1" x14ac:dyDescent="0.25"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2:14" ht="19.5" customHeight="1" x14ac:dyDescent="0.25">
      <c r="B2" s="82"/>
      <c r="C2" s="46"/>
      <c r="D2" s="46"/>
      <c r="E2" s="46"/>
      <c r="F2" s="46"/>
      <c r="G2" s="46"/>
      <c r="H2" s="46"/>
      <c r="I2" s="46"/>
      <c r="J2" s="46"/>
      <c r="K2" s="46"/>
      <c r="L2" s="83"/>
    </row>
    <row r="3" spans="2:14" ht="19.5" customHeight="1" x14ac:dyDescent="0.25">
      <c r="B3" s="84"/>
      <c r="C3" s="39"/>
      <c r="D3" s="39"/>
      <c r="E3" s="127" t="s">
        <v>173</v>
      </c>
      <c r="F3" s="39"/>
      <c r="G3" s="39"/>
      <c r="H3" s="39"/>
      <c r="I3" s="39"/>
      <c r="J3" s="39"/>
      <c r="K3" s="39"/>
      <c r="L3" s="85"/>
    </row>
    <row r="4" spans="2:14" ht="19.5" customHeight="1" x14ac:dyDescent="0.25">
      <c r="B4" s="84"/>
      <c r="C4" s="39"/>
      <c r="D4" s="39"/>
      <c r="E4" s="39"/>
      <c r="F4" s="39"/>
      <c r="G4" s="39"/>
      <c r="H4" s="39"/>
      <c r="I4" s="39"/>
      <c r="J4" s="39"/>
      <c r="K4" s="39"/>
      <c r="L4" s="85"/>
    </row>
    <row r="5" spans="2:14" ht="15" x14ac:dyDescent="0.25">
      <c r="B5" s="77" t="s">
        <v>34</v>
      </c>
      <c r="C5" s="39"/>
      <c r="D5" s="39"/>
      <c r="E5" s="39"/>
      <c r="F5" s="39"/>
      <c r="G5" s="39"/>
      <c r="H5" s="39"/>
      <c r="I5" s="39"/>
      <c r="J5" s="39"/>
      <c r="K5" s="39"/>
      <c r="L5" s="85"/>
    </row>
    <row r="6" spans="2:14" ht="39" customHeight="1" x14ac:dyDescent="0.25">
      <c r="B6" s="74" t="s">
        <v>35</v>
      </c>
      <c r="C6" s="74" t="s">
        <v>36</v>
      </c>
      <c r="D6" s="74" t="s">
        <v>37</v>
      </c>
      <c r="E6" s="74" t="s">
        <v>38</v>
      </c>
      <c r="F6" s="74" t="s">
        <v>39</v>
      </c>
      <c r="G6" s="74" t="s">
        <v>40</v>
      </c>
      <c r="H6" s="74" t="s">
        <v>29</v>
      </c>
      <c r="I6" s="74" t="s">
        <v>28</v>
      </c>
      <c r="J6" s="74" t="s">
        <v>27</v>
      </c>
      <c r="K6" s="74" t="s">
        <v>26</v>
      </c>
      <c r="L6" s="74" t="s">
        <v>41</v>
      </c>
    </row>
    <row r="7" spans="2:14" x14ac:dyDescent="0.25">
      <c r="B7" s="86"/>
      <c r="C7" s="70" t="s">
        <v>99</v>
      </c>
      <c r="D7" s="70"/>
      <c r="E7" s="70" t="s">
        <v>128</v>
      </c>
      <c r="F7" s="70"/>
      <c r="G7" s="70"/>
      <c r="H7" s="70"/>
      <c r="I7" s="70"/>
      <c r="J7" s="70"/>
      <c r="K7" s="87"/>
      <c r="L7" s="88" t="str">
        <f>IF(J7="","",J7*K7*'BIENES - INSUMOS'!M7)</f>
        <v/>
      </c>
      <c r="M7" s="72" t="e">
        <f>VLOOKUP(I7,'Cálculo PAC'!$B$4:$I$15,MATCH(H7,'Cálculo PAC'!$B$3:$I$3,0),0)</f>
        <v>#N/A</v>
      </c>
      <c r="N7" s="89"/>
    </row>
    <row r="8" spans="2:14" x14ac:dyDescent="0.25">
      <c r="B8" s="86"/>
      <c r="C8" s="70"/>
      <c r="D8" s="70"/>
      <c r="E8" s="70"/>
      <c r="F8" s="70"/>
      <c r="G8" s="70"/>
      <c r="H8" s="70"/>
      <c r="I8" s="70"/>
      <c r="J8" s="70"/>
      <c r="K8" s="87"/>
      <c r="L8" s="88" t="str">
        <f>IF(J8="","",J8*K8*'BIENES - INSUMOS'!M8)</f>
        <v/>
      </c>
      <c r="M8" s="72" t="e">
        <f>VLOOKUP(I8,'Cálculo PAC'!$B$4:$I$15,MATCH(H8,'Cálculo PAC'!$B$3:$I$3,0),0)</f>
        <v>#N/A</v>
      </c>
      <c r="N8" s="89"/>
    </row>
    <row r="9" spans="2:14" x14ac:dyDescent="0.25">
      <c r="B9" s="86"/>
      <c r="C9" s="70"/>
      <c r="D9" s="70"/>
      <c r="E9" s="70"/>
      <c r="F9" s="70"/>
      <c r="G9" s="70"/>
      <c r="H9" s="70"/>
      <c r="I9" s="70"/>
      <c r="J9" s="70"/>
      <c r="K9" s="87"/>
      <c r="L9" s="88" t="str">
        <f>IF(J9="","",J9*K9*'BIENES - INSUMOS'!M9)</f>
        <v/>
      </c>
      <c r="M9" s="72" t="e">
        <f>VLOOKUP(I9,'Cálculo PAC'!$B$4:$I$15,MATCH(H9,'Cálculo PAC'!$B$3:$I$3,0),0)</f>
        <v>#N/A</v>
      </c>
      <c r="N9" s="89"/>
    </row>
    <row r="10" spans="2:14" x14ac:dyDescent="0.25">
      <c r="B10" s="86"/>
      <c r="C10" s="70"/>
      <c r="D10" s="70"/>
      <c r="E10" s="70"/>
      <c r="F10" s="70"/>
      <c r="G10" s="70"/>
      <c r="H10" s="70"/>
      <c r="I10" s="70"/>
      <c r="J10" s="70"/>
      <c r="K10" s="87"/>
      <c r="L10" s="88" t="str">
        <f>IF(J10="","",J10*K10*'BIENES - INSUMOS'!M10)</f>
        <v/>
      </c>
      <c r="M10" s="72" t="e">
        <f>VLOOKUP(I10,'Cálculo PAC'!$B$4:$I$15,MATCH(H10,'Cálculo PAC'!$B$3:$I$3,0),0)</f>
        <v>#N/A</v>
      </c>
    </row>
    <row r="11" spans="2:14" x14ac:dyDescent="0.25">
      <c r="B11" s="86"/>
      <c r="C11" s="70"/>
      <c r="D11" s="70"/>
      <c r="E11" s="70"/>
      <c r="F11" s="70"/>
      <c r="G11" s="70"/>
      <c r="H11" s="70"/>
      <c r="I11" s="70"/>
      <c r="J11" s="70"/>
      <c r="K11" s="87"/>
      <c r="L11" s="88" t="str">
        <f>IF(J11="","",J11*K11*'BIENES - INSUMOS'!M11)</f>
        <v/>
      </c>
      <c r="M11" s="72" t="e">
        <f>VLOOKUP(I11,'Cálculo PAC'!$B$4:$I$15,MATCH(H11,'Cálculo PAC'!$B$3:$I$3,0),0)</f>
        <v>#N/A</v>
      </c>
    </row>
    <row r="12" spans="2:14" x14ac:dyDescent="0.25">
      <c r="B12" s="86"/>
      <c r="C12" s="70"/>
      <c r="D12" s="70"/>
      <c r="E12" s="70"/>
      <c r="F12" s="70"/>
      <c r="G12" s="70"/>
      <c r="H12" s="70"/>
      <c r="I12" s="70"/>
      <c r="J12" s="70"/>
      <c r="K12" s="87"/>
      <c r="L12" s="88" t="str">
        <f>IF(J12="","",J12*K12*'BIENES - INSUMOS'!M12)</f>
        <v/>
      </c>
      <c r="M12" s="72" t="e">
        <f>VLOOKUP(I12,'Cálculo PAC'!$B$4:$I$15,MATCH(H12,'Cálculo PAC'!$B$3:$I$3,0),0)</f>
        <v>#N/A</v>
      </c>
    </row>
    <row r="13" spans="2:14" x14ac:dyDescent="0.25">
      <c r="B13" s="86"/>
      <c r="C13" s="70"/>
      <c r="D13" s="70"/>
      <c r="E13" s="70"/>
      <c r="F13" s="70"/>
      <c r="G13" s="70"/>
      <c r="H13" s="70"/>
      <c r="I13" s="70"/>
      <c r="J13" s="70"/>
      <c r="K13" s="87"/>
      <c r="L13" s="88" t="str">
        <f>IF(J13="","",J13*K13*'BIENES - INSUMOS'!M13)</f>
        <v/>
      </c>
      <c r="M13" s="72" t="e">
        <f>VLOOKUP(I13,'Cálculo PAC'!$B$4:$I$15,MATCH(H13,'Cálculo PAC'!$B$3:$I$3,0),0)</f>
        <v>#N/A</v>
      </c>
    </row>
    <row r="14" spans="2:14" x14ac:dyDescent="0.25">
      <c r="B14" s="86"/>
      <c r="C14" s="70"/>
      <c r="D14" s="70"/>
      <c r="E14" s="70"/>
      <c r="F14" s="70"/>
      <c r="G14" s="70"/>
      <c r="H14" s="70"/>
      <c r="I14" s="70"/>
      <c r="J14" s="70"/>
      <c r="K14" s="87"/>
      <c r="L14" s="88" t="str">
        <f>IF(J14="","",J14*K14*'BIENES - INSUMOS'!M14)</f>
        <v/>
      </c>
      <c r="M14" s="72" t="e">
        <f>VLOOKUP(I14,'Cálculo PAC'!$B$4:$I$15,MATCH(H14,'Cálculo PAC'!$B$3:$I$3,0),0)</f>
        <v>#N/A</v>
      </c>
    </row>
    <row r="15" spans="2:14" x14ac:dyDescent="0.25">
      <c r="B15" s="86"/>
      <c r="C15" s="70"/>
      <c r="D15" s="70"/>
      <c r="E15" s="70"/>
      <c r="F15" s="70"/>
      <c r="G15" s="70"/>
      <c r="H15" s="70"/>
      <c r="I15" s="70"/>
      <c r="J15" s="70"/>
      <c r="K15" s="87"/>
      <c r="L15" s="88" t="str">
        <f>IF(J15="","",J15*K15*'BIENES - INSUMOS'!M15)</f>
        <v/>
      </c>
      <c r="M15" s="72" t="e">
        <f>VLOOKUP(I15,'Cálculo PAC'!$B$4:$I$15,MATCH(H15,'Cálculo PAC'!$B$3:$I$3,0),0)</f>
        <v>#N/A</v>
      </c>
    </row>
    <row r="16" spans="2:14" x14ac:dyDescent="0.25">
      <c r="B16" s="86"/>
      <c r="C16" s="70"/>
      <c r="D16" s="70"/>
      <c r="E16" s="70"/>
      <c r="F16" s="70"/>
      <c r="G16" s="70"/>
      <c r="H16" s="70"/>
      <c r="I16" s="70"/>
      <c r="J16" s="70"/>
      <c r="K16" s="87"/>
      <c r="L16" s="88" t="str">
        <f>IF(J16="","",J16*K16*'BIENES - INSUMOS'!M16)</f>
        <v/>
      </c>
      <c r="M16" s="72" t="e">
        <f>VLOOKUP(I16,'Cálculo PAC'!$B$4:$I$15,MATCH(H16,'Cálculo PAC'!$B$3:$I$3,0),0)</f>
        <v>#N/A</v>
      </c>
    </row>
    <row r="17" spans="2:13" x14ac:dyDescent="0.25">
      <c r="B17" s="86"/>
      <c r="C17" s="70"/>
      <c r="D17" s="70"/>
      <c r="E17" s="70"/>
      <c r="F17" s="70"/>
      <c r="G17" s="70"/>
      <c r="H17" s="70"/>
      <c r="I17" s="70"/>
      <c r="J17" s="70"/>
      <c r="K17" s="87"/>
      <c r="L17" s="88" t="str">
        <f>IF(J17="","",J17*K17*'BIENES - INSUMOS'!M17)</f>
        <v/>
      </c>
      <c r="M17" s="72" t="e">
        <f>VLOOKUP(I17,'Cálculo PAC'!$B$4:$I$15,MATCH(H17,'Cálculo PAC'!$B$3:$I$3,0),0)</f>
        <v>#N/A</v>
      </c>
    </row>
    <row r="18" spans="2:13" x14ac:dyDescent="0.25">
      <c r="B18" s="86"/>
      <c r="C18" s="70"/>
      <c r="D18" s="70"/>
      <c r="E18" s="70"/>
      <c r="F18" s="70"/>
      <c r="G18" s="70"/>
      <c r="H18" s="70"/>
      <c r="I18" s="70"/>
      <c r="J18" s="70"/>
      <c r="K18" s="87"/>
      <c r="L18" s="88" t="str">
        <f>IF(J18="","",J18*K18*'BIENES - INSUMOS'!M18)</f>
        <v/>
      </c>
      <c r="M18" s="72" t="e">
        <f>VLOOKUP(I18,'Cálculo PAC'!$B$4:$I$15,MATCH(H18,'Cálculo PAC'!$B$3:$I$3,0),0)</f>
        <v>#N/A</v>
      </c>
    </row>
    <row r="19" spans="2:13" x14ac:dyDescent="0.25">
      <c r="B19" s="86"/>
      <c r="C19" s="70"/>
      <c r="D19" s="70"/>
      <c r="E19" s="70"/>
      <c r="F19" s="70"/>
      <c r="G19" s="70"/>
      <c r="H19" s="70"/>
      <c r="I19" s="70"/>
      <c r="J19" s="70"/>
      <c r="K19" s="87"/>
      <c r="L19" s="88" t="str">
        <f>IF(J19="","",J19*K19*'BIENES - INSUMOS'!M19)</f>
        <v/>
      </c>
      <c r="M19" s="72" t="e">
        <f>VLOOKUP(I19,'Cálculo PAC'!$B$4:$I$15,MATCH(H19,'Cálculo PAC'!$B$3:$I$3,0),0)</f>
        <v>#N/A</v>
      </c>
    </row>
    <row r="20" spans="2:13" x14ac:dyDescent="0.25">
      <c r="B20" s="86"/>
      <c r="C20" s="70"/>
      <c r="D20" s="70"/>
      <c r="E20" s="70"/>
      <c r="F20" s="70"/>
      <c r="G20" s="70"/>
      <c r="H20" s="70"/>
      <c r="I20" s="70"/>
      <c r="J20" s="70"/>
      <c r="K20" s="87"/>
      <c r="L20" s="88" t="str">
        <f>IF(J20="","",J20*K20*'BIENES - INSUMOS'!M20)</f>
        <v/>
      </c>
      <c r="M20" s="72" t="e">
        <f>VLOOKUP(I20,'Cálculo PAC'!$B$4:$I$15,MATCH(H20,'Cálculo PAC'!$B$3:$I$3,0),0)</f>
        <v>#N/A</v>
      </c>
    </row>
    <row r="21" spans="2:13" x14ac:dyDescent="0.25">
      <c r="B21" s="86"/>
      <c r="C21" s="70"/>
      <c r="D21" s="70"/>
      <c r="E21" s="70"/>
      <c r="F21" s="70"/>
      <c r="G21" s="70"/>
      <c r="H21" s="70"/>
      <c r="I21" s="70"/>
      <c r="J21" s="70"/>
      <c r="K21" s="87"/>
      <c r="L21" s="88" t="str">
        <f>IF(J21="","",J21*K21*'BIENES - INSUMOS'!M21)</f>
        <v/>
      </c>
      <c r="M21" s="72" t="e">
        <f>VLOOKUP(I21,'Cálculo PAC'!$B$4:$I$15,MATCH(H21,'Cálculo PAC'!$B$3:$I$3,0),0)</f>
        <v>#N/A</v>
      </c>
    </row>
    <row r="22" spans="2:13" x14ac:dyDescent="0.25">
      <c r="B22" s="86"/>
      <c r="C22" s="70"/>
      <c r="D22" s="70"/>
      <c r="E22" s="70"/>
      <c r="F22" s="70"/>
      <c r="G22" s="70"/>
      <c r="H22" s="70"/>
      <c r="I22" s="70"/>
      <c r="J22" s="70"/>
      <c r="K22" s="87"/>
      <c r="L22" s="88" t="str">
        <f>IF(J22="","",J22*K22*'BIENES - INSUMOS'!M22)</f>
        <v/>
      </c>
      <c r="M22" s="72" t="e">
        <f>VLOOKUP(I22,'Cálculo PAC'!$B$4:$I$15,MATCH(H22,'Cálculo PAC'!$B$3:$I$3,0),0)</f>
        <v>#N/A</v>
      </c>
    </row>
    <row r="23" spans="2:13" x14ac:dyDescent="0.25">
      <c r="B23" s="86"/>
      <c r="C23" s="70"/>
      <c r="D23" s="70"/>
      <c r="E23" s="70"/>
      <c r="F23" s="70"/>
      <c r="G23" s="70"/>
      <c r="H23" s="70"/>
      <c r="I23" s="70"/>
      <c r="J23" s="70"/>
      <c r="K23" s="87"/>
      <c r="L23" s="88" t="str">
        <f>IF(J23="","",J23*K23*'BIENES - INSUMOS'!M23)</f>
        <v/>
      </c>
      <c r="M23" s="72" t="e">
        <f>VLOOKUP(I23,'Cálculo PAC'!$B$4:$I$15,MATCH(H23,'Cálculo PAC'!$B$3:$I$3,0),0)</f>
        <v>#N/A</v>
      </c>
    </row>
    <row r="24" spans="2:13" x14ac:dyDescent="0.25">
      <c r="B24" s="86"/>
      <c r="C24" s="70"/>
      <c r="D24" s="70"/>
      <c r="E24" s="70"/>
      <c r="F24" s="70"/>
      <c r="G24" s="70"/>
      <c r="H24" s="70"/>
      <c r="I24" s="70"/>
      <c r="J24" s="70"/>
      <c r="K24" s="87"/>
      <c r="L24" s="88" t="str">
        <f>IF(J24="","",J24*K24*'BIENES - INSUMOS'!M24)</f>
        <v/>
      </c>
      <c r="M24" s="72" t="e">
        <f>VLOOKUP(I24,'Cálculo PAC'!$B$4:$I$15,MATCH(H24,'Cálculo PAC'!$B$3:$I$3,0),0)</f>
        <v>#N/A</v>
      </c>
    </row>
    <row r="25" spans="2:13" x14ac:dyDescent="0.25">
      <c r="B25" s="86"/>
      <c r="C25" s="70"/>
      <c r="D25" s="70"/>
      <c r="E25" s="70"/>
      <c r="F25" s="70"/>
      <c r="G25" s="70"/>
      <c r="H25" s="70"/>
      <c r="I25" s="70"/>
      <c r="J25" s="70"/>
      <c r="K25" s="87"/>
      <c r="L25" s="88" t="str">
        <f>IF(J25="","",J25*K25*'BIENES - INSUMOS'!M25)</f>
        <v/>
      </c>
      <c r="M25" s="72" t="e">
        <f>VLOOKUP(I25,'Cálculo PAC'!$B$4:$I$15,MATCH(H25,'Cálculo PAC'!$B$3:$I$3,0),0)</f>
        <v>#N/A</v>
      </c>
    </row>
    <row r="26" spans="2:13" x14ac:dyDescent="0.25">
      <c r="B26" s="86"/>
      <c r="C26" s="70"/>
      <c r="D26" s="70"/>
      <c r="E26" s="70"/>
      <c r="F26" s="70"/>
      <c r="G26" s="70"/>
      <c r="H26" s="70"/>
      <c r="I26" s="70"/>
      <c r="J26" s="70"/>
      <c r="K26" s="87"/>
      <c r="L26" s="88" t="str">
        <f>IF(J26="","",J26*K26*'BIENES - INSUMOS'!M26)</f>
        <v/>
      </c>
      <c r="M26" s="72" t="e">
        <f>VLOOKUP(I26,'Cálculo PAC'!$B$4:$I$15,MATCH(H26,'Cálculo PAC'!$B$3:$I$3,0),0)</f>
        <v>#N/A</v>
      </c>
    </row>
    <row r="27" spans="2:13" x14ac:dyDescent="0.25">
      <c r="B27" s="86"/>
      <c r="C27" s="70"/>
      <c r="D27" s="70"/>
      <c r="E27" s="70"/>
      <c r="F27" s="70"/>
      <c r="G27" s="70"/>
      <c r="H27" s="70"/>
      <c r="I27" s="70"/>
      <c r="J27" s="70"/>
      <c r="K27" s="87"/>
      <c r="L27" s="88" t="str">
        <f>IF(J27="","",J27*K27*'BIENES - INSUMOS'!M27)</f>
        <v/>
      </c>
      <c r="M27" s="72" t="e">
        <f>VLOOKUP(I27,'Cálculo PAC'!$B$4:$I$15,MATCH(H27,'Cálculo PAC'!$B$3:$I$3,0),0)</f>
        <v>#N/A</v>
      </c>
    </row>
    <row r="28" spans="2:13" x14ac:dyDescent="0.25">
      <c r="B28" s="86"/>
      <c r="C28" s="70"/>
      <c r="D28" s="70"/>
      <c r="E28" s="70"/>
      <c r="F28" s="70"/>
      <c r="G28" s="70"/>
      <c r="H28" s="70"/>
      <c r="I28" s="70"/>
      <c r="J28" s="70"/>
      <c r="K28" s="87"/>
      <c r="L28" s="88" t="str">
        <f>IF(J28="","",J28*K28*'BIENES - INSUMOS'!M28)</f>
        <v/>
      </c>
      <c r="M28" s="72" t="e">
        <f>VLOOKUP(I28,'Cálculo PAC'!$B$4:$I$15,MATCH(H28,'Cálculo PAC'!$B$3:$I$3,0),0)</f>
        <v>#N/A</v>
      </c>
    </row>
    <row r="29" spans="2:13" x14ac:dyDescent="0.25">
      <c r="B29" s="86"/>
      <c r="C29" s="70"/>
      <c r="D29" s="70"/>
      <c r="E29" s="70"/>
      <c r="F29" s="70"/>
      <c r="G29" s="70"/>
      <c r="H29" s="70"/>
      <c r="I29" s="70"/>
      <c r="J29" s="70"/>
      <c r="K29" s="87"/>
      <c r="L29" s="88" t="str">
        <f>IF(J29="","",J29*K29*'BIENES - INSUMOS'!M29)</f>
        <v/>
      </c>
      <c r="M29" s="72" t="e">
        <f>VLOOKUP(I29,'Cálculo PAC'!$B$4:$I$15,MATCH(H29,'Cálculo PAC'!$B$3:$I$3,0),0)</f>
        <v>#N/A</v>
      </c>
    </row>
    <row r="30" spans="2:13" x14ac:dyDescent="0.25">
      <c r="B30" s="86"/>
      <c r="C30" s="70"/>
      <c r="D30" s="70"/>
      <c r="E30" s="70"/>
      <c r="F30" s="70"/>
      <c r="G30" s="70"/>
      <c r="H30" s="70"/>
      <c r="I30" s="70"/>
      <c r="J30" s="70"/>
      <c r="K30" s="87"/>
      <c r="L30" s="88" t="str">
        <f>IF(J30="","",J30*K30*'BIENES - INSUMOS'!M30)</f>
        <v/>
      </c>
      <c r="M30" s="72" t="e">
        <f>VLOOKUP(I30,'Cálculo PAC'!$B$4:$I$15,MATCH(H30,'Cálculo PAC'!$B$3:$I$3,0),0)</f>
        <v>#N/A</v>
      </c>
    </row>
    <row r="31" spans="2:13" x14ac:dyDescent="0.25">
      <c r="B31" s="86"/>
      <c r="C31" s="70"/>
      <c r="D31" s="70"/>
      <c r="E31" s="70"/>
      <c r="F31" s="70"/>
      <c r="G31" s="70"/>
      <c r="H31" s="70"/>
      <c r="I31" s="70"/>
      <c r="J31" s="70"/>
      <c r="K31" s="87"/>
      <c r="L31" s="88" t="str">
        <f>IF(J31="","",J31*K31*'BIENES - INSUMOS'!M31)</f>
        <v/>
      </c>
      <c r="M31" s="72" t="e">
        <f>VLOOKUP(I31,'Cálculo PAC'!$B$4:$I$15,MATCH(H31,'Cálculo PAC'!$B$3:$I$3,0),0)</f>
        <v>#N/A</v>
      </c>
    </row>
    <row r="32" spans="2:13" x14ac:dyDescent="0.25">
      <c r="B32" s="86"/>
      <c r="C32" s="70"/>
      <c r="D32" s="70"/>
      <c r="E32" s="70"/>
      <c r="F32" s="70"/>
      <c r="G32" s="70"/>
      <c r="H32" s="70"/>
      <c r="I32" s="70"/>
      <c r="J32" s="70"/>
      <c r="K32" s="87"/>
      <c r="L32" s="88" t="str">
        <f>IF(J32="","",J32*K32*'BIENES - INSUMOS'!M32)</f>
        <v/>
      </c>
      <c r="M32" s="72" t="e">
        <f>VLOOKUP(I32,'Cálculo PAC'!$B$4:$I$15,MATCH(H32,'Cálculo PAC'!$B$3:$I$3,0),0)</f>
        <v>#N/A</v>
      </c>
    </row>
    <row r="33" spans="2:13" x14ac:dyDescent="0.25">
      <c r="B33" s="86"/>
      <c r="C33" s="70"/>
      <c r="D33" s="70"/>
      <c r="E33" s="70"/>
      <c r="F33" s="70"/>
      <c r="G33" s="70"/>
      <c r="H33" s="70"/>
      <c r="I33" s="70"/>
      <c r="J33" s="70"/>
      <c r="K33" s="87"/>
      <c r="L33" s="88" t="str">
        <f>IF(J33="","",J33*K33*'BIENES - INSUMOS'!M33)</f>
        <v/>
      </c>
      <c r="M33" s="72" t="e">
        <f>VLOOKUP(I33,'Cálculo PAC'!$B$4:$I$15,MATCH(H33,'Cálculo PAC'!$B$3:$I$3,0),0)</f>
        <v>#N/A</v>
      </c>
    </row>
    <row r="34" spans="2:13" x14ac:dyDescent="0.25">
      <c r="B34" s="86"/>
      <c r="C34" s="70"/>
      <c r="D34" s="70"/>
      <c r="E34" s="70"/>
      <c r="F34" s="70"/>
      <c r="G34" s="70"/>
      <c r="H34" s="70"/>
      <c r="I34" s="70"/>
      <c r="J34" s="70"/>
      <c r="K34" s="87"/>
      <c r="L34" s="88" t="str">
        <f>IF(J34="","",J34*K34*'BIENES - INSUMOS'!M34)</f>
        <v/>
      </c>
      <c r="M34" s="72" t="e">
        <f>VLOOKUP(I34,'Cálculo PAC'!$B$4:$I$15,MATCH(H34,'Cálculo PAC'!$B$3:$I$3,0),0)</f>
        <v>#N/A</v>
      </c>
    </row>
    <row r="35" spans="2:13" x14ac:dyDescent="0.25">
      <c r="B35" s="86"/>
      <c r="C35" s="70"/>
      <c r="D35" s="70"/>
      <c r="E35" s="70"/>
      <c r="F35" s="70"/>
      <c r="G35" s="70"/>
      <c r="H35" s="70"/>
      <c r="I35" s="70"/>
      <c r="J35" s="70"/>
      <c r="K35" s="87"/>
      <c r="L35" s="88" t="str">
        <f>IF(J35="","",J35*K35*'BIENES - INSUMOS'!M35)</f>
        <v/>
      </c>
      <c r="M35" s="72" t="e">
        <f>VLOOKUP(I35,'Cálculo PAC'!$B$4:$I$15,MATCH(H35,'Cálculo PAC'!$B$3:$I$3,0),0)</f>
        <v>#N/A</v>
      </c>
    </row>
    <row r="36" spans="2:13" x14ac:dyDescent="0.25">
      <c r="B36" s="86"/>
      <c r="C36" s="70"/>
      <c r="D36" s="70"/>
      <c r="E36" s="70"/>
      <c r="F36" s="70"/>
      <c r="G36" s="70"/>
      <c r="H36" s="70"/>
      <c r="I36" s="70"/>
      <c r="J36" s="70"/>
      <c r="K36" s="87"/>
      <c r="L36" s="88" t="str">
        <f>IF(J36="","",J36*K36*'BIENES - INSUMOS'!M36)</f>
        <v/>
      </c>
      <c r="M36" s="72" t="e">
        <f>VLOOKUP(I36,'Cálculo PAC'!$B$4:$I$15,MATCH(H36,'Cálculo PAC'!$B$3:$I$3,0),0)</f>
        <v>#N/A</v>
      </c>
    </row>
    <row r="37" spans="2:13" x14ac:dyDescent="0.25">
      <c r="B37" s="86"/>
      <c r="C37" s="70"/>
      <c r="D37" s="70"/>
      <c r="E37" s="70"/>
      <c r="F37" s="70"/>
      <c r="G37" s="70"/>
      <c r="H37" s="70"/>
      <c r="I37" s="70"/>
      <c r="J37" s="70"/>
      <c r="K37" s="87"/>
      <c r="L37" s="88" t="str">
        <f>IF(J37="","",J37*K37*'BIENES - INSUMOS'!M37)</f>
        <v/>
      </c>
      <c r="M37" s="72" t="e">
        <f>VLOOKUP(I37,'Cálculo PAC'!$B$4:$I$15,MATCH(H37,'Cálculo PAC'!$B$3:$I$3,0),0)</f>
        <v>#N/A</v>
      </c>
    </row>
    <row r="38" spans="2:13" x14ac:dyDescent="0.25">
      <c r="B38" s="86"/>
      <c r="C38" s="70"/>
      <c r="D38" s="70"/>
      <c r="E38" s="70"/>
      <c r="F38" s="70"/>
      <c r="G38" s="70"/>
      <c r="H38" s="70"/>
      <c r="I38" s="70"/>
      <c r="J38" s="70"/>
      <c r="K38" s="87"/>
      <c r="L38" s="88" t="str">
        <f>IF(J38="","",J38*K38*'BIENES - INSUMOS'!M38)</f>
        <v/>
      </c>
      <c r="M38" s="72" t="e">
        <f>VLOOKUP(I38,'Cálculo PAC'!$B$4:$I$15,MATCH(H38,'Cálculo PAC'!$B$3:$I$3,0),0)</f>
        <v>#N/A</v>
      </c>
    </row>
    <row r="39" spans="2:13" s="64" customFormat="1" ht="15.75" customHeight="1" x14ac:dyDescent="0.25">
      <c r="B39" s="92"/>
      <c r="C39" s="93"/>
      <c r="D39" s="93"/>
      <c r="E39" s="93"/>
      <c r="F39" s="93"/>
      <c r="G39" s="93"/>
      <c r="H39" s="93"/>
      <c r="I39" s="93"/>
      <c r="J39" s="93"/>
      <c r="K39" s="67" t="s">
        <v>0</v>
      </c>
      <c r="L39" s="65" t="str">
        <f>IF(L7="","",SUM(L7:L38))</f>
        <v/>
      </c>
    </row>
    <row r="40" spans="2:13" x14ac:dyDescent="0.2">
      <c r="B40" s="94"/>
      <c r="C40" s="95"/>
      <c r="D40" s="95"/>
      <c r="E40" s="95"/>
      <c r="F40" s="95"/>
      <c r="G40" s="95"/>
      <c r="H40" s="95"/>
      <c r="I40" s="95"/>
      <c r="J40" s="95"/>
      <c r="K40" s="95"/>
      <c r="L40" s="96"/>
    </row>
    <row r="41" spans="2:13" x14ac:dyDescent="0.25">
      <c r="B41" s="60"/>
      <c r="L41" s="97"/>
    </row>
    <row r="42" spans="2:13" x14ac:dyDescent="0.25">
      <c r="B42" s="60"/>
      <c r="L42" s="97"/>
    </row>
    <row r="43" spans="2:13" x14ac:dyDescent="0.25">
      <c r="B43" s="60"/>
      <c r="L43" s="97"/>
    </row>
    <row r="44" spans="2:13" ht="20.25" customHeight="1" x14ac:dyDescent="0.25">
      <c r="B44" s="60"/>
      <c r="L44" s="57"/>
    </row>
    <row r="45" spans="2:13" ht="15.75" customHeight="1" x14ac:dyDescent="0.25">
      <c r="B45" s="98"/>
      <c r="C45" s="99"/>
      <c r="D45" s="52"/>
      <c r="E45" s="52"/>
      <c r="G45" s="52"/>
      <c r="L45" s="57"/>
    </row>
    <row r="46" spans="2:13" x14ac:dyDescent="0.25">
      <c r="B46" s="100"/>
      <c r="C46" s="55"/>
      <c r="D46" s="55"/>
      <c r="E46" s="55"/>
      <c r="F46" s="55"/>
      <c r="G46" s="55"/>
      <c r="H46" s="55"/>
      <c r="I46" s="55"/>
      <c r="J46" s="55"/>
      <c r="K46" s="55"/>
      <c r="L46" s="53"/>
    </row>
    <row r="47" spans="2:13" x14ac:dyDescent="0.25"/>
  </sheetData>
  <sheetProtection selectLockedCells="1" autoFilter="0"/>
  <dataConsolidate/>
  <dataValidations count="6">
    <dataValidation type="list" allowBlank="1" showInputMessage="1" showErrorMessage="1" sqref="B7:B38" xr:uid="{1321E014-8952-48EF-A0F8-5CF7B9D30489}">
      <formula1>PROGRAMAS</formula1>
    </dataValidation>
    <dataValidation type="list" allowBlank="1" showInputMessage="1" showErrorMessage="1" sqref="C7:C38" xr:uid="{A8B46165-4127-4AB5-95D1-80CF50A78616}">
      <formula1>BIEN</formula1>
    </dataValidation>
    <dataValidation type="list" allowBlank="1" showInputMessage="1" showErrorMessage="1" sqref="E7:E38" xr:uid="{6ECC08B0-9644-4014-9819-45405B0486EC}">
      <formula1>SOLICITUD</formula1>
    </dataValidation>
    <dataValidation type="list" allowBlank="1" showInputMessage="1" showErrorMessage="1" sqref="I7:I38" xr:uid="{A3A2B462-6F52-45D7-B0DE-F1B5DCF1A7E1}">
      <formula1>Mes</formula1>
    </dataValidation>
    <dataValidation type="list" allowBlank="1" showInputMessage="1" showErrorMessage="1" sqref="H7:H38" xr:uid="{A6CC0981-5B89-40A4-8476-80298269ED2A}">
      <formula1>Periodo</formula1>
    </dataValidation>
    <dataValidation type="list" allowBlank="1" showInputMessage="1" showErrorMessage="1" sqref="G7:G38" xr:uid="{82F3F844-034E-4522-B78E-83CBC1702704}">
      <formula1>INVERSION</formula1>
    </dataValidation>
  </dataValidations>
  <pageMargins left="0.39370078740157483" right="0.19685039370078741" top="0.78740157480314965" bottom="0.59055118110236227" header="0.31496062992125984" footer="0.31496062992125984"/>
  <pageSetup scale="61" fitToHeight="0" orientation="landscape" r:id="rId1"/>
  <headerFooter alignWithMargins="0">
    <oddFooter>&amp;R&amp;"-,Negrita"&amp;8Página &amp;P de &amp;N
EDEFO-03
&amp;K000000Versión 3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5443D-C048-44A3-BACB-DD4793ECE8F8}">
  <sheetPr>
    <tabColor theme="9" tint="0.39997558519241921"/>
    <pageSetUpPr fitToPage="1"/>
  </sheetPr>
  <dimension ref="B1:L40"/>
  <sheetViews>
    <sheetView showGridLines="0" zoomScale="90" zoomScaleNormal="90" workbookViewId="0">
      <selection activeCell="C7" sqref="C7"/>
    </sheetView>
  </sheetViews>
  <sheetFormatPr baseColWidth="10" defaultColWidth="11.5703125" defaultRowHeight="12.75" zeroHeight="1" x14ac:dyDescent="0.25"/>
  <cols>
    <col min="1" max="1" width="5.28515625" style="50" customWidth="1"/>
    <col min="2" max="2" width="34.140625" style="51" customWidth="1"/>
    <col min="3" max="4" width="25.140625" style="51" customWidth="1"/>
    <col min="5" max="5" width="32.28515625" style="51" customWidth="1"/>
    <col min="6" max="6" width="29.42578125" style="51" customWidth="1"/>
    <col min="7" max="7" width="12.7109375" style="51" bestFit="1" customWidth="1"/>
    <col min="8" max="8" width="10.7109375" style="51" customWidth="1"/>
    <col min="9" max="9" width="10.42578125" style="51" bestFit="1" customWidth="1"/>
    <col min="10" max="10" width="14.140625" style="51" customWidth="1"/>
    <col min="11" max="11" width="14.140625" style="50" customWidth="1"/>
    <col min="12" max="12" width="6" style="50" hidden="1" customWidth="1"/>
    <col min="13" max="13" width="11.5703125" style="50" customWidth="1"/>
    <col min="14" max="14" width="31.85546875" style="50" customWidth="1"/>
    <col min="15" max="16384" width="11.5703125" style="50"/>
  </cols>
  <sheetData>
    <row r="1" spans="2:12" ht="14.25" customHeight="1" x14ac:dyDescent="0.25">
      <c r="B1" s="50"/>
      <c r="C1" s="50"/>
      <c r="D1" s="50"/>
      <c r="E1" s="50"/>
      <c r="F1" s="50"/>
      <c r="G1" s="50"/>
      <c r="H1" s="50"/>
      <c r="I1" s="50"/>
      <c r="J1" s="50"/>
    </row>
    <row r="2" spans="2:12" ht="19.5" customHeight="1" x14ac:dyDescent="0.25">
      <c r="B2" s="82"/>
      <c r="C2" s="46"/>
      <c r="D2" s="46"/>
      <c r="E2" s="46"/>
      <c r="F2" s="46"/>
      <c r="G2" s="46"/>
      <c r="H2" s="46"/>
      <c r="I2" s="46"/>
      <c r="J2" s="46"/>
      <c r="K2" s="83"/>
    </row>
    <row r="3" spans="2:12" ht="19.5" customHeight="1" x14ac:dyDescent="0.25">
      <c r="B3" s="84"/>
      <c r="C3" s="39"/>
      <c r="D3" s="39"/>
      <c r="E3" s="127" t="s">
        <v>195</v>
      </c>
      <c r="F3" s="39"/>
      <c r="G3" s="39"/>
      <c r="H3" s="39"/>
      <c r="I3" s="39"/>
      <c r="J3" s="39"/>
      <c r="K3" s="85"/>
    </row>
    <row r="4" spans="2:12" ht="19.5" customHeight="1" x14ac:dyDescent="0.25">
      <c r="B4" s="84"/>
      <c r="C4" s="39"/>
      <c r="D4" s="39"/>
      <c r="E4" s="39"/>
      <c r="F4" s="39"/>
      <c r="G4" s="39"/>
      <c r="H4" s="39"/>
      <c r="I4" s="39"/>
      <c r="J4" s="39"/>
      <c r="K4" s="85"/>
    </row>
    <row r="5" spans="2:12" ht="14.25" x14ac:dyDescent="0.25">
      <c r="B5" s="77" t="s">
        <v>42</v>
      </c>
      <c r="C5" s="76"/>
      <c r="D5" s="76"/>
      <c r="E5" s="76"/>
      <c r="F5" s="76"/>
      <c r="G5" s="76"/>
      <c r="H5" s="76"/>
      <c r="I5" s="76"/>
      <c r="J5" s="76"/>
      <c r="K5" s="75"/>
    </row>
    <row r="6" spans="2:12" ht="25.5" x14ac:dyDescent="0.25">
      <c r="B6" s="74" t="s">
        <v>35</v>
      </c>
      <c r="C6" s="101" t="s">
        <v>43</v>
      </c>
      <c r="D6" s="74" t="s">
        <v>44</v>
      </c>
      <c r="E6" s="74" t="s">
        <v>37</v>
      </c>
      <c r="F6" s="74" t="s">
        <v>39</v>
      </c>
      <c r="G6" s="74" t="s">
        <v>29</v>
      </c>
      <c r="H6" s="74" t="s">
        <v>28</v>
      </c>
      <c r="I6" s="74" t="s">
        <v>27</v>
      </c>
      <c r="J6" s="74" t="s">
        <v>26</v>
      </c>
      <c r="K6" s="74" t="s">
        <v>41</v>
      </c>
    </row>
    <row r="7" spans="2:12" x14ac:dyDescent="0.25">
      <c r="B7" s="90"/>
      <c r="C7" s="91"/>
      <c r="D7" s="91"/>
      <c r="E7" s="91"/>
      <c r="F7" s="91"/>
      <c r="G7" s="70"/>
      <c r="H7" s="70"/>
      <c r="I7" s="91"/>
      <c r="J7" s="102"/>
      <c r="K7" s="103" t="str">
        <f>IF(I7="","",I7*J7*L7)</f>
        <v/>
      </c>
      <c r="L7" s="69" t="e">
        <f>VLOOKUP(H7,'Cálculo PAC'!$B$4:$I$15,MATCH(G7,'Cálculo PAC'!$B$3:$I$3,0),0)</f>
        <v>#N/A</v>
      </c>
    </row>
    <row r="8" spans="2:12" x14ac:dyDescent="0.25">
      <c r="B8" s="90"/>
      <c r="C8" s="91"/>
      <c r="D8" s="91"/>
      <c r="E8" s="91"/>
      <c r="F8" s="91"/>
      <c r="G8" s="70"/>
      <c r="H8" s="70"/>
      <c r="I8" s="91"/>
      <c r="J8" s="102"/>
      <c r="K8" s="103" t="str">
        <f t="shared" ref="K8:K31" si="0">IF(I8="","",I8*J8*L8)</f>
        <v/>
      </c>
      <c r="L8" s="69" t="e">
        <f>VLOOKUP(H8,'Cálculo PAC'!$B$4:$I$15,MATCH(G8,'Cálculo PAC'!$B$3:$I$3,0),0)</f>
        <v>#N/A</v>
      </c>
    </row>
    <row r="9" spans="2:12" x14ac:dyDescent="0.25">
      <c r="B9" s="90"/>
      <c r="C9" s="91"/>
      <c r="D9" s="91"/>
      <c r="E9" s="91"/>
      <c r="F9" s="91"/>
      <c r="G9" s="70"/>
      <c r="H9" s="70"/>
      <c r="I9" s="91"/>
      <c r="J9" s="102"/>
      <c r="K9" s="103" t="str">
        <f t="shared" si="0"/>
        <v/>
      </c>
      <c r="L9" s="69" t="e">
        <f>VLOOKUP(H9,'Cálculo PAC'!$B$4:$I$15,MATCH(G9,'Cálculo PAC'!$B$3:$I$3,0),0)</f>
        <v>#N/A</v>
      </c>
    </row>
    <row r="10" spans="2:12" x14ac:dyDescent="0.25">
      <c r="B10" s="90"/>
      <c r="C10" s="91"/>
      <c r="D10" s="91"/>
      <c r="E10" s="91"/>
      <c r="F10" s="91"/>
      <c r="G10" s="70"/>
      <c r="H10" s="70"/>
      <c r="I10" s="91"/>
      <c r="J10" s="102"/>
      <c r="K10" s="103" t="str">
        <f t="shared" si="0"/>
        <v/>
      </c>
      <c r="L10" s="69" t="e">
        <f>VLOOKUP(H10,'Cálculo PAC'!$B$4:$I$15,MATCH(G10,'Cálculo PAC'!$B$3:$I$3,0),0)</f>
        <v>#N/A</v>
      </c>
    </row>
    <row r="11" spans="2:12" x14ac:dyDescent="0.25">
      <c r="B11" s="90"/>
      <c r="C11" s="91"/>
      <c r="D11" s="91"/>
      <c r="E11" s="91"/>
      <c r="F11" s="91"/>
      <c r="G11" s="70"/>
      <c r="H11" s="70"/>
      <c r="I11" s="91"/>
      <c r="J11" s="102"/>
      <c r="K11" s="103" t="str">
        <f t="shared" si="0"/>
        <v/>
      </c>
      <c r="L11" s="69" t="e">
        <f>VLOOKUP(H11,'Cálculo PAC'!$B$4:$I$15,MATCH(G11,'Cálculo PAC'!$B$3:$I$3,0),0)</f>
        <v>#N/A</v>
      </c>
    </row>
    <row r="12" spans="2:12" ht="18" customHeight="1" x14ac:dyDescent="0.25">
      <c r="B12" s="90"/>
      <c r="C12" s="91"/>
      <c r="D12" s="91"/>
      <c r="E12" s="91"/>
      <c r="F12" s="91"/>
      <c r="G12" s="70"/>
      <c r="H12" s="70"/>
      <c r="I12" s="91"/>
      <c r="J12" s="102"/>
      <c r="K12" s="103" t="str">
        <f t="shared" si="0"/>
        <v/>
      </c>
      <c r="L12" s="69" t="e">
        <f>VLOOKUP(H12,'Cálculo PAC'!$B$4:$I$15,MATCH(G12,'Cálculo PAC'!$B$3:$I$3,0),0)</f>
        <v>#N/A</v>
      </c>
    </row>
    <row r="13" spans="2:12" ht="16.5" customHeight="1" x14ac:dyDescent="0.25">
      <c r="B13" s="90"/>
      <c r="C13" s="91"/>
      <c r="D13" s="91"/>
      <c r="E13" s="91"/>
      <c r="F13" s="91"/>
      <c r="G13" s="70"/>
      <c r="H13" s="70"/>
      <c r="I13" s="91"/>
      <c r="J13" s="102"/>
      <c r="K13" s="103" t="str">
        <f t="shared" si="0"/>
        <v/>
      </c>
      <c r="L13" s="69" t="e">
        <f>VLOOKUP(H13,'Cálculo PAC'!$B$4:$I$15,MATCH(G13,'Cálculo PAC'!$B$3:$I$3,0),0)</f>
        <v>#N/A</v>
      </c>
    </row>
    <row r="14" spans="2:12" ht="16.5" customHeight="1" x14ac:dyDescent="0.25">
      <c r="B14" s="90"/>
      <c r="C14" s="91"/>
      <c r="D14" s="91"/>
      <c r="E14" s="91"/>
      <c r="F14" s="91"/>
      <c r="G14" s="70"/>
      <c r="H14" s="70"/>
      <c r="I14" s="91"/>
      <c r="J14" s="102"/>
      <c r="K14" s="103" t="str">
        <f t="shared" si="0"/>
        <v/>
      </c>
      <c r="L14" s="69" t="e">
        <f>VLOOKUP(H14,'Cálculo PAC'!$B$4:$I$15,MATCH(G14,'Cálculo PAC'!$B$3:$I$3,0),0)</f>
        <v>#N/A</v>
      </c>
    </row>
    <row r="15" spans="2:12" ht="16.5" customHeight="1" x14ac:dyDescent="0.25">
      <c r="B15" s="90"/>
      <c r="C15" s="91"/>
      <c r="D15" s="91"/>
      <c r="E15" s="91"/>
      <c r="F15" s="91"/>
      <c r="G15" s="70"/>
      <c r="H15" s="70"/>
      <c r="I15" s="91"/>
      <c r="J15" s="102"/>
      <c r="K15" s="103" t="str">
        <f t="shared" si="0"/>
        <v/>
      </c>
      <c r="L15" s="69" t="e">
        <f>VLOOKUP(H15,'Cálculo PAC'!$B$4:$I$15,MATCH(G15,'Cálculo PAC'!$B$3:$I$3,0),0)</f>
        <v>#N/A</v>
      </c>
    </row>
    <row r="16" spans="2:12" ht="16.5" customHeight="1" x14ac:dyDescent="0.25">
      <c r="B16" s="90"/>
      <c r="C16" s="91"/>
      <c r="D16" s="91"/>
      <c r="E16" s="91"/>
      <c r="F16" s="91"/>
      <c r="G16" s="70"/>
      <c r="H16" s="70"/>
      <c r="I16" s="91"/>
      <c r="J16" s="102"/>
      <c r="K16" s="103" t="str">
        <f t="shared" si="0"/>
        <v/>
      </c>
      <c r="L16" s="69" t="e">
        <f>VLOOKUP(H16,'Cálculo PAC'!$B$4:$I$15,MATCH(G16,'Cálculo PAC'!$B$3:$I$3,0),0)</f>
        <v>#N/A</v>
      </c>
    </row>
    <row r="17" spans="2:12" ht="16.5" customHeight="1" x14ac:dyDescent="0.25">
      <c r="B17" s="90"/>
      <c r="C17" s="91"/>
      <c r="D17" s="91"/>
      <c r="E17" s="91"/>
      <c r="F17" s="91"/>
      <c r="G17" s="70"/>
      <c r="H17" s="70"/>
      <c r="I17" s="91"/>
      <c r="J17" s="102"/>
      <c r="K17" s="103" t="str">
        <f t="shared" si="0"/>
        <v/>
      </c>
      <c r="L17" s="69" t="e">
        <f>VLOOKUP(H17,'Cálculo PAC'!$B$4:$I$15,MATCH(G17,'Cálculo PAC'!$B$3:$I$3,0),0)</f>
        <v>#N/A</v>
      </c>
    </row>
    <row r="18" spans="2:12" ht="16.5" customHeight="1" x14ac:dyDescent="0.25">
      <c r="B18" s="90"/>
      <c r="C18" s="91"/>
      <c r="D18" s="91"/>
      <c r="E18" s="91"/>
      <c r="F18" s="91"/>
      <c r="G18" s="70"/>
      <c r="H18" s="70"/>
      <c r="I18" s="91"/>
      <c r="J18" s="102"/>
      <c r="K18" s="103" t="str">
        <f t="shared" si="0"/>
        <v/>
      </c>
      <c r="L18" s="69" t="e">
        <f>VLOOKUP(H18,'Cálculo PAC'!$B$4:$I$15,MATCH(G18,'Cálculo PAC'!$B$3:$I$3,0),0)</f>
        <v>#N/A</v>
      </c>
    </row>
    <row r="19" spans="2:12" ht="16.5" customHeight="1" x14ac:dyDescent="0.25">
      <c r="B19" s="90"/>
      <c r="C19" s="91"/>
      <c r="D19" s="91"/>
      <c r="E19" s="91"/>
      <c r="F19" s="91"/>
      <c r="G19" s="70"/>
      <c r="H19" s="70"/>
      <c r="I19" s="91"/>
      <c r="J19" s="102"/>
      <c r="K19" s="103" t="str">
        <f t="shared" si="0"/>
        <v/>
      </c>
      <c r="L19" s="69" t="e">
        <f>VLOOKUP(H19,'Cálculo PAC'!$B$4:$I$15,MATCH(G19,'Cálculo PAC'!$B$3:$I$3,0),0)</f>
        <v>#N/A</v>
      </c>
    </row>
    <row r="20" spans="2:12" ht="16.5" customHeight="1" x14ac:dyDescent="0.25">
      <c r="B20" s="90"/>
      <c r="C20" s="91"/>
      <c r="D20" s="91"/>
      <c r="E20" s="91"/>
      <c r="F20" s="91"/>
      <c r="G20" s="70"/>
      <c r="H20" s="70"/>
      <c r="I20" s="91"/>
      <c r="J20" s="102"/>
      <c r="K20" s="103" t="str">
        <f t="shared" si="0"/>
        <v/>
      </c>
      <c r="L20" s="69" t="e">
        <f>VLOOKUP(H20,'Cálculo PAC'!$B$4:$I$15,MATCH(G20,'Cálculo PAC'!$B$3:$I$3,0),0)</f>
        <v>#N/A</v>
      </c>
    </row>
    <row r="21" spans="2:12" ht="16.5" customHeight="1" x14ac:dyDescent="0.25">
      <c r="B21" s="90"/>
      <c r="C21" s="91"/>
      <c r="D21" s="91"/>
      <c r="E21" s="91"/>
      <c r="F21" s="91"/>
      <c r="G21" s="70"/>
      <c r="H21" s="70"/>
      <c r="I21" s="91"/>
      <c r="J21" s="102"/>
      <c r="K21" s="103" t="str">
        <f t="shared" si="0"/>
        <v/>
      </c>
      <c r="L21" s="69" t="e">
        <f>VLOOKUP(H21,'Cálculo PAC'!$B$4:$I$15,MATCH(G21,'Cálculo PAC'!$B$3:$I$3,0),0)</f>
        <v>#N/A</v>
      </c>
    </row>
    <row r="22" spans="2:12" ht="16.5" customHeight="1" x14ac:dyDescent="0.25">
      <c r="B22" s="90"/>
      <c r="C22" s="91"/>
      <c r="D22" s="91"/>
      <c r="E22" s="91"/>
      <c r="F22" s="91"/>
      <c r="G22" s="70"/>
      <c r="H22" s="70"/>
      <c r="I22" s="91"/>
      <c r="J22" s="102"/>
      <c r="K22" s="103" t="str">
        <f t="shared" si="0"/>
        <v/>
      </c>
      <c r="L22" s="69" t="e">
        <f>VLOOKUP(H22,'Cálculo PAC'!$B$4:$I$15,MATCH(G22,'Cálculo PAC'!$B$3:$I$3,0),0)</f>
        <v>#N/A</v>
      </c>
    </row>
    <row r="23" spans="2:12" ht="16.5" customHeight="1" x14ac:dyDescent="0.25">
      <c r="B23" s="90"/>
      <c r="C23" s="91"/>
      <c r="D23" s="91"/>
      <c r="E23" s="91"/>
      <c r="F23" s="91"/>
      <c r="G23" s="70"/>
      <c r="H23" s="70"/>
      <c r="I23" s="91"/>
      <c r="J23" s="102"/>
      <c r="K23" s="103" t="str">
        <f t="shared" si="0"/>
        <v/>
      </c>
      <c r="L23" s="69" t="e">
        <f>VLOOKUP(H23,'Cálculo PAC'!$B$4:$I$15,MATCH(G23,'Cálculo PAC'!$B$3:$I$3,0),0)</f>
        <v>#N/A</v>
      </c>
    </row>
    <row r="24" spans="2:12" ht="16.5" customHeight="1" x14ac:dyDescent="0.25">
      <c r="B24" s="90"/>
      <c r="C24" s="91"/>
      <c r="D24" s="91"/>
      <c r="E24" s="91"/>
      <c r="F24" s="91"/>
      <c r="G24" s="70"/>
      <c r="H24" s="70"/>
      <c r="I24" s="91"/>
      <c r="J24" s="102"/>
      <c r="K24" s="103" t="str">
        <f t="shared" si="0"/>
        <v/>
      </c>
      <c r="L24" s="69" t="e">
        <f>VLOOKUP(H24,'Cálculo PAC'!$B$4:$I$15,MATCH(G24,'Cálculo PAC'!$B$3:$I$3,0),0)</f>
        <v>#N/A</v>
      </c>
    </row>
    <row r="25" spans="2:12" ht="16.5" customHeight="1" x14ac:dyDescent="0.25">
      <c r="B25" s="90"/>
      <c r="C25" s="91"/>
      <c r="D25" s="91"/>
      <c r="E25" s="91"/>
      <c r="F25" s="91"/>
      <c r="G25" s="70"/>
      <c r="H25" s="70"/>
      <c r="I25" s="91"/>
      <c r="J25" s="102"/>
      <c r="K25" s="103" t="str">
        <f t="shared" si="0"/>
        <v/>
      </c>
      <c r="L25" s="69" t="e">
        <f>VLOOKUP(H25,'Cálculo PAC'!$B$4:$I$15,MATCH(G25,'Cálculo PAC'!$B$3:$I$3,0),0)</f>
        <v>#N/A</v>
      </c>
    </row>
    <row r="26" spans="2:12" ht="16.5" customHeight="1" x14ac:dyDescent="0.25">
      <c r="B26" s="90"/>
      <c r="C26" s="91"/>
      <c r="D26" s="91"/>
      <c r="E26" s="91"/>
      <c r="F26" s="91"/>
      <c r="G26" s="70"/>
      <c r="H26" s="70"/>
      <c r="I26" s="91"/>
      <c r="J26" s="102"/>
      <c r="K26" s="103" t="str">
        <f t="shared" si="0"/>
        <v/>
      </c>
      <c r="L26" s="69" t="e">
        <f>VLOOKUP(H26,'Cálculo PAC'!$B$4:$I$15,MATCH(G26,'Cálculo PAC'!$B$3:$I$3,0),0)</f>
        <v>#N/A</v>
      </c>
    </row>
    <row r="27" spans="2:12" ht="16.5" customHeight="1" x14ac:dyDescent="0.25">
      <c r="B27" s="90"/>
      <c r="C27" s="91"/>
      <c r="D27" s="91"/>
      <c r="E27" s="91"/>
      <c r="F27" s="91"/>
      <c r="G27" s="70"/>
      <c r="H27" s="70"/>
      <c r="I27" s="91"/>
      <c r="J27" s="102"/>
      <c r="K27" s="103" t="str">
        <f t="shared" si="0"/>
        <v/>
      </c>
      <c r="L27" s="69" t="e">
        <f>VLOOKUP(H27,'Cálculo PAC'!$B$4:$I$15,MATCH(G27,'Cálculo PAC'!$B$3:$I$3,0),0)</f>
        <v>#N/A</v>
      </c>
    </row>
    <row r="28" spans="2:12" ht="16.5" customHeight="1" x14ac:dyDescent="0.25">
      <c r="B28" s="90"/>
      <c r="C28" s="91"/>
      <c r="D28" s="91"/>
      <c r="E28" s="91"/>
      <c r="F28" s="91"/>
      <c r="G28" s="70"/>
      <c r="H28" s="70"/>
      <c r="I28" s="91"/>
      <c r="J28" s="102"/>
      <c r="K28" s="103" t="str">
        <f t="shared" si="0"/>
        <v/>
      </c>
      <c r="L28" s="69" t="e">
        <f>VLOOKUP(H28,'Cálculo PAC'!$B$4:$I$15,MATCH(G28,'Cálculo PAC'!$B$3:$I$3,0),0)</f>
        <v>#N/A</v>
      </c>
    </row>
    <row r="29" spans="2:12" ht="16.5" customHeight="1" x14ac:dyDescent="0.25">
      <c r="B29" s="90"/>
      <c r="C29" s="91"/>
      <c r="D29" s="91"/>
      <c r="E29" s="91"/>
      <c r="F29" s="91"/>
      <c r="G29" s="70"/>
      <c r="H29" s="70"/>
      <c r="I29" s="91"/>
      <c r="J29" s="102"/>
      <c r="K29" s="103" t="str">
        <f t="shared" si="0"/>
        <v/>
      </c>
      <c r="L29" s="69" t="e">
        <f>VLOOKUP(H29,'Cálculo PAC'!$B$4:$I$15,MATCH(G29,'Cálculo PAC'!$B$3:$I$3,0),0)</f>
        <v>#N/A</v>
      </c>
    </row>
    <row r="30" spans="2:12" ht="16.5" customHeight="1" x14ac:dyDescent="0.25">
      <c r="B30" s="90"/>
      <c r="C30" s="91"/>
      <c r="D30" s="91"/>
      <c r="E30" s="91"/>
      <c r="F30" s="91"/>
      <c r="G30" s="70"/>
      <c r="H30" s="70"/>
      <c r="I30" s="91"/>
      <c r="J30" s="102"/>
      <c r="K30" s="103" t="str">
        <f t="shared" si="0"/>
        <v/>
      </c>
      <c r="L30" s="69" t="e">
        <f>VLOOKUP(H30,'Cálculo PAC'!$B$4:$I$15,MATCH(G30,'Cálculo PAC'!$B$3:$I$3,0),0)</f>
        <v>#N/A</v>
      </c>
    </row>
    <row r="31" spans="2:12" ht="16.5" customHeight="1" x14ac:dyDescent="0.25">
      <c r="B31" s="90"/>
      <c r="C31" s="91"/>
      <c r="D31" s="91"/>
      <c r="E31" s="91"/>
      <c r="F31" s="91"/>
      <c r="G31" s="70"/>
      <c r="H31" s="70"/>
      <c r="I31" s="91"/>
      <c r="J31" s="102"/>
      <c r="K31" s="103" t="str">
        <f t="shared" si="0"/>
        <v/>
      </c>
      <c r="L31" s="69" t="e">
        <f>VLOOKUP(H31,'Cálculo PAC'!$B$4:$I$15,MATCH(G31,'Cálculo PAC'!$B$3:$I$3,0),0)</f>
        <v>#N/A</v>
      </c>
    </row>
    <row r="32" spans="2:12" s="64" customFormat="1" ht="15.75" customHeight="1" x14ac:dyDescent="0.25">
      <c r="B32" s="92"/>
      <c r="C32" s="93"/>
      <c r="D32" s="67"/>
      <c r="E32" s="66"/>
      <c r="F32" s="104"/>
      <c r="G32" s="104"/>
      <c r="H32" s="104"/>
      <c r="I32" s="104"/>
      <c r="J32" s="104" t="s">
        <v>0</v>
      </c>
      <c r="K32" s="65" t="str">
        <f>IF(K7="","",SUM(K7:K31))</f>
        <v/>
      </c>
    </row>
    <row r="33" spans="2:11" x14ac:dyDescent="0.2">
      <c r="B33" s="94"/>
      <c r="C33" s="95"/>
      <c r="D33" s="95"/>
      <c r="E33" s="95"/>
      <c r="F33" s="95"/>
      <c r="G33" s="95"/>
      <c r="H33" s="95"/>
      <c r="I33" s="95"/>
      <c r="J33" s="95"/>
      <c r="K33" s="96"/>
    </row>
    <row r="34" spans="2:11" x14ac:dyDescent="0.25">
      <c r="B34" s="60"/>
      <c r="K34" s="97"/>
    </row>
    <row r="35" spans="2:11" x14ac:dyDescent="0.25">
      <c r="B35" s="60"/>
      <c r="K35" s="97"/>
    </row>
    <row r="36" spans="2:11" x14ac:dyDescent="0.25">
      <c r="B36" s="60"/>
      <c r="K36" s="97"/>
    </row>
    <row r="37" spans="2:11" x14ac:dyDescent="0.25">
      <c r="B37" s="60"/>
      <c r="K37" s="57"/>
    </row>
    <row r="38" spans="2:11" ht="20.25" customHeight="1" x14ac:dyDescent="0.25">
      <c r="B38" s="60"/>
      <c r="K38" s="57"/>
    </row>
    <row r="39" spans="2:11" ht="15.75" customHeight="1" x14ac:dyDescent="0.25">
      <c r="B39" s="105"/>
      <c r="C39" s="106"/>
      <c r="D39" s="54"/>
      <c r="E39" s="55"/>
      <c r="F39" s="54"/>
      <c r="G39" s="54"/>
      <c r="H39" s="54"/>
      <c r="I39" s="55"/>
      <c r="J39" s="55"/>
      <c r="K39" s="53"/>
    </row>
    <row r="40" spans="2:11" x14ac:dyDescent="0.25"/>
  </sheetData>
  <sheetProtection selectLockedCells="1" autoFilter="0"/>
  <dataConsolidate/>
  <dataValidations count="4">
    <dataValidation type="list" allowBlank="1" showInputMessage="1" showErrorMessage="1" sqref="B7:B31" xr:uid="{E4A47D33-CE4E-4E0C-B277-939393D3EB7B}">
      <formula1>PROGRAMAS</formula1>
    </dataValidation>
    <dataValidation type="list" allowBlank="1" showInputMessage="1" showErrorMessage="1" sqref="D7:D31" xr:uid="{A983B4E7-EEC4-42C2-B0D0-942F3DBAFA15}">
      <formula1>T_SERVICIO</formula1>
    </dataValidation>
    <dataValidation type="list" allowBlank="1" showInputMessage="1" showErrorMessage="1" sqref="G7:G31" xr:uid="{8E6A0C03-4BA7-4DB8-894E-9002F8C7B11B}">
      <formula1>Periodo</formula1>
    </dataValidation>
    <dataValidation type="list" allowBlank="1" showInputMessage="1" showErrorMessage="1" sqref="H7:H31" xr:uid="{55AD32B1-753E-4FF3-B8BF-00563B677462}">
      <formula1>Mes</formula1>
    </dataValidation>
  </dataValidations>
  <pageMargins left="0.39370078740157483" right="0.19685039370078741" top="0.78740157480314965" bottom="0.59055118110236227" header="0.31496062992125984" footer="0.31496062992125984"/>
  <pageSetup scale="63" fitToHeight="0" orientation="landscape" r:id="rId1"/>
  <headerFooter alignWithMargins="0">
    <oddFooter>&amp;R&amp;"-,Negrita"&amp;8Página &amp;P de &amp;N
EDEFO-04
&amp;K000000Versión 2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2CDAB2-D631-4B1D-B3A0-01A97522C00B}">
          <x14:formula1>
            <xm:f>'LISTAS '!$B$39:$B$43</xm:f>
          </x14:formula1>
          <xm:sqref>C7:C31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35AB9-7924-4285-9FFF-92E526478A05}">
  <sheetPr>
    <tabColor theme="9" tint="0.39997558519241921"/>
    <pageSetUpPr fitToPage="1"/>
  </sheetPr>
  <dimension ref="A1:Y39"/>
  <sheetViews>
    <sheetView showGridLines="0" zoomScaleNormal="100" workbookViewId="0">
      <selection activeCell="D19" sqref="D19"/>
    </sheetView>
  </sheetViews>
  <sheetFormatPr baseColWidth="10" defaultColWidth="11.5703125" defaultRowHeight="12.75" zeroHeight="1" x14ac:dyDescent="0.25"/>
  <cols>
    <col min="1" max="1" width="4" style="50" customWidth="1"/>
    <col min="2" max="2" width="31.42578125" style="51" customWidth="1"/>
    <col min="3" max="3" width="25.85546875" style="51" customWidth="1"/>
    <col min="4" max="4" width="30.140625" style="51" customWidth="1"/>
    <col min="5" max="5" width="13.85546875" style="51" customWidth="1"/>
    <col min="6" max="6" width="11.42578125" style="51" customWidth="1"/>
    <col min="7" max="7" width="17.5703125" style="51" customWidth="1"/>
    <col min="8" max="8" width="10.7109375" style="51" customWidth="1"/>
    <col min="9" max="9" width="16.140625" style="51" bestFit="1" customWidth="1"/>
    <col min="10" max="10" width="12.28515625" style="50" bestFit="1" customWidth="1"/>
    <col min="11" max="11" width="5.140625" style="89" hidden="1" customWidth="1"/>
    <col min="12" max="12" width="3.85546875" style="89" hidden="1" customWidth="1"/>
    <col min="13" max="13" width="12.28515625" style="89" hidden="1" customWidth="1"/>
    <col min="14" max="25" width="11.5703125" style="89"/>
    <col min="26" max="16384" width="11.5703125" style="50"/>
  </cols>
  <sheetData>
    <row r="1" spans="1:15" ht="15" customHeight="1" x14ac:dyDescent="0.25">
      <c r="B1" s="50"/>
      <c r="C1" s="50"/>
      <c r="D1" s="50"/>
      <c r="E1" s="50"/>
      <c r="F1" s="50"/>
      <c r="G1" s="50"/>
      <c r="H1" s="50"/>
      <c r="I1" s="50"/>
    </row>
    <row r="2" spans="1:15" ht="19.5" customHeight="1" x14ac:dyDescent="0.25">
      <c r="A2" s="57"/>
      <c r="B2" s="80"/>
      <c r="C2" s="80"/>
      <c r="D2" s="80"/>
      <c r="E2" s="80"/>
      <c r="F2" s="80"/>
      <c r="G2" s="80"/>
      <c r="H2" s="80"/>
      <c r="I2" s="80"/>
      <c r="J2" s="79"/>
    </row>
    <row r="3" spans="1:15" ht="19.5" customHeight="1" x14ac:dyDescent="0.25">
      <c r="A3" s="57"/>
      <c r="B3" s="174"/>
      <c r="C3" s="76"/>
      <c r="D3" s="76"/>
      <c r="E3" s="127" t="s">
        <v>196</v>
      </c>
      <c r="F3" s="76"/>
      <c r="G3" s="76"/>
      <c r="H3" s="76"/>
      <c r="I3" s="76"/>
      <c r="J3" s="75"/>
    </row>
    <row r="4" spans="1:15" ht="19.5" customHeight="1" x14ac:dyDescent="0.25">
      <c r="A4" s="57"/>
      <c r="B4" s="174"/>
      <c r="C4" s="76"/>
      <c r="D4" s="76"/>
      <c r="E4" s="76"/>
      <c r="F4" s="76"/>
      <c r="G4" s="76"/>
      <c r="H4" s="76"/>
      <c r="I4" s="76"/>
      <c r="J4" s="75"/>
    </row>
    <row r="5" spans="1:15" ht="19.5" customHeight="1" x14ac:dyDescent="0.25">
      <c r="A5" s="57"/>
      <c r="B5" s="175" t="s">
        <v>54</v>
      </c>
      <c r="C5" s="39"/>
      <c r="D5" s="39"/>
      <c r="E5" s="39"/>
      <c r="F5" s="39"/>
      <c r="G5" s="39"/>
      <c r="H5" s="39"/>
      <c r="I5" s="39"/>
      <c r="J5" s="85"/>
    </row>
    <row r="6" spans="1:15" ht="33.75" customHeight="1" x14ac:dyDescent="0.25">
      <c r="A6" s="57"/>
      <c r="B6" s="176" t="s">
        <v>35</v>
      </c>
      <c r="C6" s="74" t="s">
        <v>53</v>
      </c>
      <c r="D6" s="74" t="s">
        <v>39</v>
      </c>
      <c r="E6" s="74" t="s">
        <v>29</v>
      </c>
      <c r="F6" s="74" t="s">
        <v>28</v>
      </c>
      <c r="G6" s="73" t="s">
        <v>52</v>
      </c>
      <c r="H6" s="73" t="s">
        <v>27</v>
      </c>
      <c r="I6" s="73" t="s">
        <v>51</v>
      </c>
      <c r="J6" s="73" t="s">
        <v>50</v>
      </c>
      <c r="K6" s="72"/>
      <c r="L6" s="72"/>
      <c r="M6" s="72"/>
      <c r="N6" s="72"/>
    </row>
    <row r="7" spans="1:15" x14ac:dyDescent="0.25">
      <c r="A7" s="57"/>
      <c r="B7" s="70"/>
      <c r="C7" s="70"/>
      <c r="D7" s="70"/>
      <c r="E7" s="70"/>
      <c r="F7" s="70"/>
      <c r="G7" s="70"/>
      <c r="H7" s="70"/>
      <c r="I7" s="70"/>
      <c r="J7" s="70" t="str">
        <f t="shared" ref="J7" si="0">IF(H7="","",IF(C7="Aprendices",K7,H7*I7*L7))</f>
        <v/>
      </c>
      <c r="K7" s="69" t="str">
        <f t="shared" ref="K7" si="1">IF(G7="Medio Tiempo",H7/2,IF(G7="Tiempo Completo",H7,"0"))</f>
        <v>0</v>
      </c>
      <c r="L7" s="72" t="e">
        <f>VLOOKUP(F7,'Cálculo PAC'!$B$4:$I$15,MATCH(E7,'Cálculo PAC'!$B$3:$I$3,0),0)</f>
        <v>#N/A</v>
      </c>
      <c r="M7" s="72" t="e">
        <f t="shared" ref="M7" si="2">+K7*L7</f>
        <v>#N/A</v>
      </c>
      <c r="N7" s="72"/>
      <c r="O7" s="50"/>
    </row>
    <row r="8" spans="1:15" x14ac:dyDescent="0.25">
      <c r="A8" s="57"/>
      <c r="B8" s="70"/>
      <c r="C8" s="70"/>
      <c r="D8" s="70"/>
      <c r="E8" s="70"/>
      <c r="F8" s="70"/>
      <c r="G8" s="70"/>
      <c r="H8" s="70"/>
      <c r="I8" s="70"/>
      <c r="J8" s="70" t="str">
        <f t="shared" ref="J8:J26" si="3">IF(H8="","",IF(C8="Aprendices",K8,H8*I8*L8))</f>
        <v/>
      </c>
      <c r="K8" s="69" t="str">
        <f t="shared" ref="K8:K26" si="4">IF(G8="Medio Tiempo",H8/2,IF(G8="Tiempo Completo",H8,"0"))</f>
        <v>0</v>
      </c>
      <c r="L8" s="72" t="e">
        <f>VLOOKUP(F8,'Cálculo PAC'!$B$4:$I$15,MATCH(E8,'Cálculo PAC'!$B$3:$I$3,0),0)</f>
        <v>#N/A</v>
      </c>
      <c r="M8" s="72" t="e">
        <f t="shared" ref="M8:M26" si="5">+K8*L8</f>
        <v>#N/A</v>
      </c>
      <c r="N8" s="72"/>
    </row>
    <row r="9" spans="1:15" x14ac:dyDescent="0.25">
      <c r="A9" s="57"/>
      <c r="B9" s="70"/>
      <c r="C9" s="70"/>
      <c r="D9" s="70"/>
      <c r="E9" s="70"/>
      <c r="F9" s="70"/>
      <c r="G9" s="70"/>
      <c r="H9" s="70"/>
      <c r="I9" s="70"/>
      <c r="J9" s="70" t="str">
        <f t="shared" si="3"/>
        <v/>
      </c>
      <c r="K9" s="69" t="str">
        <f t="shared" si="4"/>
        <v>0</v>
      </c>
      <c r="L9" s="72" t="e">
        <f>VLOOKUP(F9,'Cálculo PAC'!$B$4:$I$15,MATCH(E9,'Cálculo PAC'!$B$3:$I$3,0),0)</f>
        <v>#N/A</v>
      </c>
      <c r="M9" s="72" t="e">
        <f t="shared" si="5"/>
        <v>#N/A</v>
      </c>
      <c r="N9" s="72"/>
    </row>
    <row r="10" spans="1:15" x14ac:dyDescent="0.25">
      <c r="A10" s="57"/>
      <c r="B10" s="70"/>
      <c r="C10" s="70"/>
      <c r="D10" s="70"/>
      <c r="E10" s="70"/>
      <c r="F10" s="70"/>
      <c r="G10" s="70"/>
      <c r="H10" s="70"/>
      <c r="I10" s="70"/>
      <c r="J10" s="70" t="str">
        <f t="shared" si="3"/>
        <v/>
      </c>
      <c r="K10" s="69" t="str">
        <f t="shared" si="4"/>
        <v>0</v>
      </c>
      <c r="L10" s="72" t="e">
        <f>VLOOKUP(F10,'Cálculo PAC'!$B$4:$I$15,MATCH(E10,'Cálculo PAC'!$B$3:$I$3,0),0)</f>
        <v>#N/A</v>
      </c>
      <c r="M10" s="72" t="e">
        <f t="shared" si="5"/>
        <v>#N/A</v>
      </c>
      <c r="N10" s="72"/>
    </row>
    <row r="11" spans="1:15" x14ac:dyDescent="0.25">
      <c r="A11" s="57"/>
      <c r="B11" s="70"/>
      <c r="C11" s="70"/>
      <c r="D11" s="70"/>
      <c r="E11" s="70"/>
      <c r="F11" s="70"/>
      <c r="G11" s="70"/>
      <c r="H11" s="70"/>
      <c r="I11" s="70"/>
      <c r="J11" s="70" t="str">
        <f t="shared" si="3"/>
        <v/>
      </c>
      <c r="K11" s="69" t="str">
        <f t="shared" si="4"/>
        <v>0</v>
      </c>
      <c r="L11" s="72" t="e">
        <f>VLOOKUP(F11,'Cálculo PAC'!$B$4:$I$15,MATCH(E11,'Cálculo PAC'!$B$3:$I$3,0),0)</f>
        <v>#N/A</v>
      </c>
      <c r="M11" s="72" t="e">
        <f t="shared" si="5"/>
        <v>#N/A</v>
      </c>
      <c r="N11" s="72"/>
    </row>
    <row r="12" spans="1:15" x14ac:dyDescent="0.25">
      <c r="A12" s="57"/>
      <c r="B12" s="70"/>
      <c r="C12" s="70"/>
      <c r="D12" s="70"/>
      <c r="E12" s="70"/>
      <c r="F12" s="70"/>
      <c r="G12" s="70"/>
      <c r="H12" s="70"/>
      <c r="I12" s="70"/>
      <c r="J12" s="70" t="str">
        <f t="shared" si="3"/>
        <v/>
      </c>
      <c r="K12" s="69" t="str">
        <f t="shared" si="4"/>
        <v>0</v>
      </c>
      <c r="L12" s="72" t="e">
        <f>VLOOKUP(F12,'Cálculo PAC'!$B$4:$I$15,MATCH(E12,'Cálculo PAC'!$B$3:$I$3,0),0)</f>
        <v>#N/A</v>
      </c>
      <c r="M12" s="72" t="e">
        <f t="shared" si="5"/>
        <v>#N/A</v>
      </c>
      <c r="N12" s="72"/>
    </row>
    <row r="13" spans="1:15" x14ac:dyDescent="0.25">
      <c r="A13" s="57"/>
      <c r="B13" s="70"/>
      <c r="C13" s="70"/>
      <c r="D13" s="70"/>
      <c r="E13" s="70"/>
      <c r="F13" s="70"/>
      <c r="G13" s="70"/>
      <c r="H13" s="70"/>
      <c r="I13" s="70"/>
      <c r="J13" s="70" t="str">
        <f t="shared" si="3"/>
        <v/>
      </c>
      <c r="K13" s="69" t="str">
        <f t="shared" si="4"/>
        <v>0</v>
      </c>
      <c r="L13" s="72" t="e">
        <f>VLOOKUP(F13,'Cálculo PAC'!$B$4:$I$15,MATCH(E13,'Cálculo PAC'!$B$3:$I$3,0),0)</f>
        <v>#N/A</v>
      </c>
      <c r="M13" s="72" t="e">
        <f t="shared" si="5"/>
        <v>#N/A</v>
      </c>
      <c r="N13" s="72"/>
    </row>
    <row r="14" spans="1:15" x14ac:dyDescent="0.25">
      <c r="A14" s="57"/>
      <c r="B14" s="70"/>
      <c r="C14" s="70"/>
      <c r="D14" s="70"/>
      <c r="E14" s="70"/>
      <c r="F14" s="70"/>
      <c r="G14" s="70"/>
      <c r="H14" s="70"/>
      <c r="I14" s="70"/>
      <c r="J14" s="70" t="str">
        <f t="shared" si="3"/>
        <v/>
      </c>
      <c r="K14" s="69" t="str">
        <f t="shared" si="4"/>
        <v>0</v>
      </c>
      <c r="L14" s="72" t="e">
        <f>VLOOKUP(F14,'Cálculo PAC'!$B$4:$I$15,MATCH(E14,'Cálculo PAC'!$B$3:$I$3,0),0)</f>
        <v>#N/A</v>
      </c>
      <c r="M14" s="72" t="e">
        <f t="shared" si="5"/>
        <v>#N/A</v>
      </c>
      <c r="N14" s="72"/>
    </row>
    <row r="15" spans="1:15" x14ac:dyDescent="0.25">
      <c r="A15" s="57"/>
      <c r="B15" s="70"/>
      <c r="C15" s="70"/>
      <c r="D15" s="70"/>
      <c r="E15" s="70"/>
      <c r="F15" s="70"/>
      <c r="G15" s="70"/>
      <c r="H15" s="70"/>
      <c r="I15" s="70"/>
      <c r="J15" s="70" t="str">
        <f t="shared" si="3"/>
        <v/>
      </c>
      <c r="K15" s="69" t="str">
        <f t="shared" si="4"/>
        <v>0</v>
      </c>
      <c r="L15" s="72" t="e">
        <f>VLOOKUP(F15,'Cálculo PAC'!$B$4:$I$15,MATCH(E15,'Cálculo PAC'!$B$3:$I$3,0),0)</f>
        <v>#N/A</v>
      </c>
      <c r="M15" s="72" t="e">
        <f t="shared" si="5"/>
        <v>#N/A</v>
      </c>
      <c r="N15" s="72"/>
    </row>
    <row r="16" spans="1:15" x14ac:dyDescent="0.25">
      <c r="A16" s="57"/>
      <c r="B16" s="70"/>
      <c r="C16" s="70"/>
      <c r="D16" s="70"/>
      <c r="E16" s="70"/>
      <c r="F16" s="70"/>
      <c r="G16" s="70"/>
      <c r="H16" s="70"/>
      <c r="I16" s="70"/>
      <c r="J16" s="70" t="str">
        <f t="shared" si="3"/>
        <v/>
      </c>
      <c r="K16" s="69" t="str">
        <f t="shared" si="4"/>
        <v>0</v>
      </c>
      <c r="L16" s="72" t="e">
        <f>VLOOKUP(F16,'Cálculo PAC'!$B$4:$I$15,MATCH(E16,'Cálculo PAC'!$B$3:$I$3,0),0)</f>
        <v>#N/A</v>
      </c>
      <c r="M16" s="72" t="e">
        <f t="shared" si="5"/>
        <v>#N/A</v>
      </c>
      <c r="N16" s="72"/>
    </row>
    <row r="17" spans="1:25" x14ac:dyDescent="0.25">
      <c r="A17" s="57"/>
      <c r="B17" s="70"/>
      <c r="C17" s="70"/>
      <c r="D17" s="70"/>
      <c r="E17" s="70"/>
      <c r="F17" s="70"/>
      <c r="G17" s="70"/>
      <c r="H17" s="70"/>
      <c r="I17" s="70"/>
      <c r="J17" s="70" t="str">
        <f t="shared" si="3"/>
        <v/>
      </c>
      <c r="K17" s="69" t="str">
        <f t="shared" si="4"/>
        <v>0</v>
      </c>
      <c r="L17" s="72" t="e">
        <f>VLOOKUP(F17,'Cálculo PAC'!$B$4:$I$15,MATCH(E17,'Cálculo PAC'!$B$3:$I$3,0),0)</f>
        <v>#N/A</v>
      </c>
      <c r="M17" s="72" t="e">
        <f t="shared" si="5"/>
        <v>#N/A</v>
      </c>
      <c r="N17" s="72"/>
    </row>
    <row r="18" spans="1:25" x14ac:dyDescent="0.25">
      <c r="A18" s="57"/>
      <c r="B18" s="70"/>
      <c r="C18" s="70"/>
      <c r="D18" s="70"/>
      <c r="E18" s="70"/>
      <c r="F18" s="70"/>
      <c r="G18" s="70"/>
      <c r="H18" s="70"/>
      <c r="I18" s="70"/>
      <c r="J18" s="70" t="str">
        <f t="shared" si="3"/>
        <v/>
      </c>
      <c r="K18" s="69" t="str">
        <f t="shared" si="4"/>
        <v>0</v>
      </c>
      <c r="L18" s="72" t="e">
        <f>VLOOKUP(F18,'Cálculo PAC'!$B$4:$I$15,MATCH(E18,'Cálculo PAC'!$B$3:$I$3,0),0)</f>
        <v>#N/A</v>
      </c>
      <c r="M18" s="72" t="e">
        <f t="shared" si="5"/>
        <v>#N/A</v>
      </c>
      <c r="N18" s="72"/>
    </row>
    <row r="19" spans="1:25" x14ac:dyDescent="0.25">
      <c r="A19" s="57"/>
      <c r="B19" s="70"/>
      <c r="C19" s="70"/>
      <c r="D19" s="70"/>
      <c r="E19" s="70"/>
      <c r="F19" s="70"/>
      <c r="G19" s="70"/>
      <c r="H19" s="70"/>
      <c r="I19" s="70"/>
      <c r="J19" s="70" t="str">
        <f t="shared" si="3"/>
        <v/>
      </c>
      <c r="K19" s="69" t="str">
        <f t="shared" si="4"/>
        <v>0</v>
      </c>
      <c r="L19" s="72" t="e">
        <f>VLOOKUP(F19,'Cálculo PAC'!$B$4:$I$15,MATCH(E19,'Cálculo PAC'!$B$3:$I$3,0),0)</f>
        <v>#N/A</v>
      </c>
      <c r="M19" s="72" t="e">
        <f t="shared" si="5"/>
        <v>#N/A</v>
      </c>
      <c r="N19" s="72"/>
    </row>
    <row r="20" spans="1:25" x14ac:dyDescent="0.25">
      <c r="A20" s="57"/>
      <c r="B20" s="70"/>
      <c r="C20" s="70"/>
      <c r="D20" s="70"/>
      <c r="E20" s="70"/>
      <c r="F20" s="70"/>
      <c r="G20" s="70"/>
      <c r="H20" s="70"/>
      <c r="I20" s="70"/>
      <c r="J20" s="70" t="str">
        <f t="shared" si="3"/>
        <v/>
      </c>
      <c r="K20" s="69" t="str">
        <f t="shared" si="4"/>
        <v>0</v>
      </c>
      <c r="L20" s="72" t="e">
        <f>VLOOKUP(F20,'Cálculo PAC'!$B$4:$I$15,MATCH(E20,'Cálculo PAC'!$B$3:$I$3,0),0)</f>
        <v>#N/A</v>
      </c>
      <c r="M20" s="72" t="e">
        <f t="shared" si="5"/>
        <v>#N/A</v>
      </c>
      <c r="N20" s="72"/>
    </row>
    <row r="21" spans="1:25" x14ac:dyDescent="0.25">
      <c r="A21" s="57"/>
      <c r="B21" s="70"/>
      <c r="C21" s="70"/>
      <c r="D21" s="70"/>
      <c r="E21" s="70"/>
      <c r="F21" s="70"/>
      <c r="G21" s="70"/>
      <c r="H21" s="70"/>
      <c r="I21" s="70"/>
      <c r="J21" s="70" t="str">
        <f t="shared" si="3"/>
        <v/>
      </c>
      <c r="K21" s="69" t="str">
        <f t="shared" si="4"/>
        <v>0</v>
      </c>
      <c r="L21" s="72" t="e">
        <f>VLOOKUP(F21,'Cálculo PAC'!$B$4:$I$15,MATCH(E21,'Cálculo PAC'!$B$3:$I$3,0),0)</f>
        <v>#N/A</v>
      </c>
      <c r="M21" s="72" t="e">
        <f t="shared" si="5"/>
        <v>#N/A</v>
      </c>
      <c r="N21" s="72"/>
    </row>
    <row r="22" spans="1:25" x14ac:dyDescent="0.25">
      <c r="A22" s="57"/>
      <c r="B22" s="70"/>
      <c r="C22" s="70"/>
      <c r="D22" s="70"/>
      <c r="E22" s="70"/>
      <c r="F22" s="70"/>
      <c r="G22" s="70"/>
      <c r="H22" s="70"/>
      <c r="I22" s="70"/>
      <c r="J22" s="70" t="str">
        <f t="shared" si="3"/>
        <v/>
      </c>
      <c r="K22" s="69" t="str">
        <f t="shared" si="4"/>
        <v>0</v>
      </c>
      <c r="L22" s="72" t="e">
        <f>VLOOKUP(F22,'Cálculo PAC'!$B$4:$I$15,MATCH(E22,'Cálculo PAC'!$B$3:$I$3,0),0)</f>
        <v>#N/A</v>
      </c>
      <c r="M22" s="72" t="e">
        <f t="shared" si="5"/>
        <v>#N/A</v>
      </c>
      <c r="N22" s="72"/>
    </row>
    <row r="23" spans="1:25" x14ac:dyDescent="0.25">
      <c r="A23" s="57"/>
      <c r="B23" s="70"/>
      <c r="C23" s="70"/>
      <c r="D23" s="70"/>
      <c r="E23" s="70"/>
      <c r="F23" s="70"/>
      <c r="G23" s="70"/>
      <c r="H23" s="70"/>
      <c r="I23" s="70"/>
      <c r="J23" s="70" t="str">
        <f t="shared" si="3"/>
        <v/>
      </c>
      <c r="K23" s="69" t="str">
        <f t="shared" si="4"/>
        <v>0</v>
      </c>
      <c r="L23" s="72" t="e">
        <f>VLOOKUP(F23,'Cálculo PAC'!$B$4:$I$15,MATCH(E23,'Cálculo PAC'!$B$3:$I$3,0),0)</f>
        <v>#N/A</v>
      </c>
      <c r="M23" s="72" t="e">
        <f t="shared" si="5"/>
        <v>#N/A</v>
      </c>
      <c r="N23" s="72"/>
    </row>
    <row r="24" spans="1:25" x14ac:dyDescent="0.25">
      <c r="A24" s="57"/>
      <c r="B24" s="70"/>
      <c r="C24" s="70"/>
      <c r="D24" s="70"/>
      <c r="E24" s="70"/>
      <c r="F24" s="70"/>
      <c r="G24" s="70"/>
      <c r="H24" s="70"/>
      <c r="I24" s="70"/>
      <c r="J24" s="70" t="str">
        <f t="shared" si="3"/>
        <v/>
      </c>
      <c r="K24" s="69" t="str">
        <f t="shared" si="4"/>
        <v>0</v>
      </c>
      <c r="L24" s="72" t="e">
        <f>VLOOKUP(F24,'Cálculo PAC'!$B$4:$I$15,MATCH(E24,'Cálculo PAC'!$B$3:$I$3,0),0)</f>
        <v>#N/A</v>
      </c>
      <c r="M24" s="72" t="e">
        <f t="shared" si="5"/>
        <v>#N/A</v>
      </c>
      <c r="N24" s="72"/>
    </row>
    <row r="25" spans="1:25" x14ac:dyDescent="0.25">
      <c r="A25" s="57"/>
      <c r="B25" s="70"/>
      <c r="C25" s="70"/>
      <c r="D25" s="70"/>
      <c r="E25" s="70"/>
      <c r="F25" s="70"/>
      <c r="G25" s="70"/>
      <c r="H25" s="70"/>
      <c r="I25" s="70"/>
      <c r="J25" s="70" t="str">
        <f t="shared" si="3"/>
        <v/>
      </c>
      <c r="K25" s="69" t="str">
        <f t="shared" si="4"/>
        <v>0</v>
      </c>
      <c r="L25" s="72" t="e">
        <f>VLOOKUP(F25,'Cálculo PAC'!$B$4:$I$15,MATCH(E25,'Cálculo PAC'!$B$3:$I$3,0),0)</f>
        <v>#N/A</v>
      </c>
      <c r="M25" s="72" t="e">
        <f t="shared" si="5"/>
        <v>#N/A</v>
      </c>
      <c r="N25" s="72"/>
    </row>
    <row r="26" spans="1:25" ht="15" customHeight="1" x14ac:dyDescent="0.25">
      <c r="A26" s="57"/>
      <c r="B26" s="70"/>
      <c r="C26" s="70"/>
      <c r="D26" s="70"/>
      <c r="E26" s="70"/>
      <c r="F26" s="70"/>
      <c r="G26" s="70"/>
      <c r="H26" s="70"/>
      <c r="I26" s="70"/>
      <c r="J26" s="70" t="str">
        <f t="shared" si="3"/>
        <v/>
      </c>
      <c r="K26" s="69" t="str">
        <f t="shared" si="4"/>
        <v>0</v>
      </c>
      <c r="L26" s="72" t="e">
        <f>VLOOKUP(F26,'Cálculo PAC'!$B$4:$I$15,MATCH(E26,'Cálculo PAC'!$B$3:$I$3,0),0)</f>
        <v>#N/A</v>
      </c>
      <c r="M26" s="72" t="e">
        <f t="shared" si="5"/>
        <v>#N/A</v>
      </c>
      <c r="N26" s="72"/>
    </row>
    <row r="27" spans="1:25" s="64" customFormat="1" ht="15.75" customHeight="1" x14ac:dyDescent="0.25">
      <c r="A27" s="177"/>
      <c r="B27" s="93"/>
      <c r="C27" s="66"/>
      <c r="D27" s="67"/>
      <c r="E27" s="104"/>
      <c r="F27" s="104"/>
      <c r="G27" s="104"/>
      <c r="H27" s="67"/>
      <c r="I27" s="112" t="s">
        <v>49</v>
      </c>
      <c r="J27" s="178">
        <f>SUMIF(C7:C26,"Honorarios",J7:J26)</f>
        <v>0</v>
      </c>
      <c r="K27" s="114"/>
      <c r="L27" s="114"/>
      <c r="M27" s="114"/>
      <c r="N27" s="114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</row>
    <row r="28" spans="1:25" x14ac:dyDescent="0.2">
      <c r="B28" s="94"/>
      <c r="C28" s="95"/>
      <c r="D28" s="95"/>
      <c r="E28" s="95"/>
      <c r="F28" s="95"/>
      <c r="G28" s="95"/>
      <c r="H28" s="95"/>
      <c r="I28" s="112" t="s">
        <v>48</v>
      </c>
      <c r="J28" s="178">
        <f>SUMIF(C7:C26,"Aprendices",J7:J26)</f>
        <v>0</v>
      </c>
      <c r="K28" s="72"/>
      <c r="L28" s="72"/>
      <c r="M28" s="72"/>
      <c r="N28" s="72"/>
    </row>
    <row r="29" spans="1:25" s="89" customFormat="1" ht="12.75" customHeight="1" x14ac:dyDescent="0.25">
      <c r="B29" s="110" t="s">
        <v>47</v>
      </c>
      <c r="C29" s="109"/>
      <c r="D29" s="109"/>
      <c r="E29" s="109"/>
      <c r="F29" s="109"/>
      <c r="G29" s="109"/>
      <c r="H29" s="109"/>
      <c r="I29" s="109"/>
      <c r="J29" s="108"/>
    </row>
    <row r="30" spans="1:25" s="89" customFormat="1" ht="12.75" customHeight="1" x14ac:dyDescent="0.25">
      <c r="B30" s="110"/>
      <c r="C30" s="109"/>
      <c r="D30" s="109"/>
      <c r="E30" s="109"/>
      <c r="F30" s="109"/>
      <c r="G30" s="109"/>
      <c r="H30" s="109"/>
      <c r="I30" s="109"/>
      <c r="J30" s="108"/>
    </row>
    <row r="31" spans="1:25" s="89" customFormat="1" x14ac:dyDescent="0.25">
      <c r="B31" s="111" t="s">
        <v>46</v>
      </c>
      <c r="C31" s="109"/>
      <c r="D31" s="109"/>
      <c r="E31" s="109"/>
      <c r="F31" s="109"/>
      <c r="G31" s="109"/>
      <c r="H31" s="109"/>
      <c r="I31" s="109"/>
      <c r="J31" s="108"/>
    </row>
    <row r="32" spans="1:25" s="89" customFormat="1" x14ac:dyDescent="0.25">
      <c r="B32" s="111" t="s">
        <v>45</v>
      </c>
      <c r="C32" s="109"/>
      <c r="D32" s="109"/>
      <c r="E32" s="109"/>
      <c r="F32" s="109"/>
      <c r="G32" s="109"/>
      <c r="H32" s="109"/>
      <c r="I32" s="109"/>
      <c r="J32" s="108"/>
    </row>
    <row r="33" spans="2:10" s="89" customFormat="1" x14ac:dyDescent="0.25">
      <c r="B33" s="110"/>
      <c r="C33" s="109"/>
      <c r="D33" s="109"/>
      <c r="E33" s="109"/>
      <c r="F33" s="109"/>
      <c r="G33" s="109"/>
      <c r="H33" s="109"/>
      <c r="I33" s="109"/>
      <c r="J33" s="108"/>
    </row>
    <row r="34" spans="2:10" s="89" customFormat="1" x14ac:dyDescent="0.25">
      <c r="B34" s="110"/>
      <c r="C34" s="109"/>
      <c r="D34" s="109"/>
      <c r="E34" s="109"/>
      <c r="F34" s="109"/>
      <c r="G34" s="109"/>
      <c r="H34" s="109"/>
      <c r="I34" s="109"/>
      <c r="J34" s="108"/>
    </row>
    <row r="35" spans="2:10" s="89" customFormat="1" x14ac:dyDescent="0.25">
      <c r="B35" s="60"/>
      <c r="C35" s="51"/>
      <c r="D35" s="51"/>
      <c r="E35" s="51"/>
      <c r="F35" s="51"/>
      <c r="G35" s="51"/>
      <c r="H35" s="51"/>
      <c r="I35" s="51"/>
      <c r="J35" s="57"/>
    </row>
    <row r="36" spans="2:10" s="89" customFormat="1" ht="15.75" customHeight="1" x14ac:dyDescent="0.25">
      <c r="B36" s="60"/>
      <c r="C36" s="51"/>
      <c r="D36" s="51"/>
      <c r="E36" s="51"/>
      <c r="F36" s="51"/>
      <c r="G36" s="51"/>
      <c r="H36" s="51"/>
      <c r="I36" s="51"/>
      <c r="J36" s="57"/>
    </row>
    <row r="37" spans="2:10" s="89" customFormat="1" x14ac:dyDescent="0.25">
      <c r="B37" s="98"/>
      <c r="C37" s="99"/>
      <c r="D37" s="99"/>
      <c r="E37" s="51"/>
      <c r="F37" s="51"/>
      <c r="G37" s="51"/>
      <c r="H37" s="51"/>
      <c r="I37" s="51"/>
      <c r="J37" s="57"/>
    </row>
    <row r="38" spans="2:10" s="89" customFormat="1" x14ac:dyDescent="0.25">
      <c r="B38" s="100"/>
      <c r="C38" s="55"/>
      <c r="D38" s="55"/>
      <c r="E38" s="55"/>
      <c r="F38" s="55"/>
      <c r="G38" s="55"/>
      <c r="H38" s="55"/>
      <c r="I38" s="55"/>
      <c r="J38" s="53"/>
    </row>
    <row r="39" spans="2:10" x14ac:dyDescent="0.25"/>
  </sheetData>
  <sheetProtection selectLockedCells="1" autoFilter="0"/>
  <dataConsolidate/>
  <dataValidations count="5">
    <dataValidation type="list" allowBlank="1" showInputMessage="1" showErrorMessage="1" sqref="B7:B26" xr:uid="{F2FDF934-D73E-465C-BF43-A595A5055034}">
      <formula1>PROGRAMAS</formula1>
    </dataValidation>
    <dataValidation type="list" allowBlank="1" showInputMessage="1" showErrorMessage="1" sqref="C7:C26" xr:uid="{BEE77021-C7BC-4D35-9D7C-95C5B7EC8F65}">
      <formula1>APRENOR</formula1>
    </dataValidation>
    <dataValidation type="list" allowBlank="1" showInputMessage="1" showErrorMessage="1" sqref="E7:E26" xr:uid="{A8830557-70D5-4579-85AE-171F24D59665}">
      <formula1>Periodo</formula1>
    </dataValidation>
    <dataValidation type="list" allowBlank="1" showInputMessage="1" showErrorMessage="1" sqref="F7:F26" xr:uid="{9E6CCFC7-CE75-401C-B7CF-3CA8B239A5BF}">
      <formula1>Mes</formula1>
    </dataValidation>
    <dataValidation type="list" allowBlank="1" showInputMessage="1" showErrorMessage="1" sqref="G7:G26" xr:uid="{8FD6C00C-CAFE-4287-813A-CB6D7968DAC1}">
      <formula1>IF($C$7="Honorarios",Honorarios,Aprendices)</formula1>
    </dataValidation>
  </dataValidations>
  <pageMargins left="0.51181102362204722" right="0.39370078740157483" top="0.94488188976377963" bottom="0.74803149606299213" header="0.31496062992125984" footer="0.31496062992125984"/>
  <pageSetup scale="75" fitToHeight="0" orientation="landscape" r:id="rId1"/>
  <headerFooter alignWithMargins="0">
    <oddFooter>&amp;R&amp;"-,Negrita"&amp;8Página &amp;P de &amp;N
EDEFO-11
&amp;K000000Versión 2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2B539-9020-48AF-A785-0793F6632C5E}">
  <sheetPr>
    <tabColor theme="9" tint="0.39997558519241921"/>
  </sheetPr>
  <dimension ref="A1:I107"/>
  <sheetViews>
    <sheetView topLeftCell="A5" zoomScaleNormal="100" workbookViewId="0">
      <selection activeCell="D14" sqref="D14:H14"/>
    </sheetView>
  </sheetViews>
  <sheetFormatPr baseColWidth="10" defaultColWidth="0" defaultRowHeight="15.75" zeroHeight="1" x14ac:dyDescent="0.25"/>
  <cols>
    <col min="1" max="1" width="11.5703125" style="128" customWidth="1"/>
    <col min="2" max="2" width="8.28515625" style="128" bestFit="1" customWidth="1"/>
    <col min="3" max="3" width="13.42578125" style="128" customWidth="1"/>
    <col min="4" max="4" width="21.42578125" style="128" customWidth="1"/>
    <col min="5" max="5" width="9.7109375" style="128" customWidth="1"/>
    <col min="6" max="6" width="12.140625" style="128" customWidth="1"/>
    <col min="7" max="7" width="13.28515625" style="128" customWidth="1"/>
    <col min="8" max="8" width="21.42578125" style="128" customWidth="1"/>
    <col min="9" max="9" width="13.7109375" style="128" customWidth="1"/>
    <col min="10" max="16384" width="11.5703125" style="128" hidden="1"/>
  </cols>
  <sheetData>
    <row r="1" spans="1:8" x14ac:dyDescent="0.25">
      <c r="B1" s="129"/>
      <c r="C1" s="130"/>
      <c r="D1" s="130"/>
      <c r="E1" s="130"/>
      <c r="F1" s="130"/>
      <c r="G1" s="130"/>
      <c r="H1" s="131"/>
    </row>
    <row r="2" spans="1:8" x14ac:dyDescent="0.25">
      <c r="B2" s="132"/>
      <c r="C2" s="182"/>
      <c r="D2" s="182"/>
      <c r="E2" s="182"/>
      <c r="F2" s="182"/>
      <c r="G2" s="183" t="s">
        <v>209</v>
      </c>
      <c r="H2" s="133"/>
    </row>
    <row r="3" spans="1:8" x14ac:dyDescent="0.25">
      <c r="B3" s="132"/>
      <c r="C3" s="182"/>
      <c r="D3" s="182"/>
      <c r="E3" s="182"/>
      <c r="F3" s="182"/>
      <c r="G3" s="182"/>
      <c r="H3" s="133"/>
    </row>
    <row r="4" spans="1:8" x14ac:dyDescent="0.25">
      <c r="B4" s="132"/>
      <c r="C4" s="182"/>
      <c r="D4" s="182"/>
      <c r="E4" s="182"/>
      <c r="F4" s="182"/>
      <c r="G4" s="182"/>
      <c r="H4" s="133"/>
    </row>
    <row r="5" spans="1:8" ht="12.75" customHeight="1" x14ac:dyDescent="0.25">
      <c r="B5" s="132"/>
      <c r="C5" s="182"/>
      <c r="D5" s="182"/>
      <c r="E5" s="182"/>
      <c r="F5" s="182"/>
      <c r="G5" s="182"/>
      <c r="H5" s="133"/>
    </row>
    <row r="6" spans="1:8" ht="15" customHeight="1" x14ac:dyDescent="0.25">
      <c r="B6" s="197" t="s">
        <v>197</v>
      </c>
      <c r="C6" s="198"/>
      <c r="D6" s="198"/>
      <c r="E6" s="198"/>
      <c r="F6" s="198"/>
      <c r="G6" s="198"/>
      <c r="H6" s="199"/>
    </row>
    <row r="7" spans="1:8" ht="17.25" customHeight="1" x14ac:dyDescent="0.25">
      <c r="B7" s="197" t="s">
        <v>198</v>
      </c>
      <c r="C7" s="198"/>
      <c r="D7" s="198"/>
      <c r="E7" s="198"/>
      <c r="F7" s="198"/>
      <c r="G7" s="198"/>
      <c r="H7" s="199"/>
    </row>
    <row r="8" spans="1:8" ht="6" customHeight="1" x14ac:dyDescent="0.25">
      <c r="B8" s="132"/>
      <c r="C8" s="184"/>
      <c r="D8" s="184"/>
      <c r="E8" s="184"/>
      <c r="F8" s="184"/>
      <c r="G8" s="184"/>
      <c r="H8" s="134"/>
    </row>
    <row r="9" spans="1:8" x14ac:dyDescent="0.25">
      <c r="B9" s="197" t="s">
        <v>211</v>
      </c>
      <c r="C9" s="198"/>
      <c r="D9" s="198"/>
      <c r="E9" s="198"/>
      <c r="F9" s="198"/>
      <c r="G9" s="198"/>
      <c r="H9" s="199"/>
    </row>
    <row r="10" spans="1:8" ht="16.5" thickBot="1" x14ac:dyDescent="0.3">
      <c r="B10" s="135"/>
      <c r="C10" s="136"/>
      <c r="D10" s="136"/>
      <c r="E10" s="136"/>
      <c r="F10" s="136"/>
      <c r="G10" s="136"/>
      <c r="H10" s="137"/>
    </row>
    <row r="11" spans="1:8" ht="7.5" customHeight="1" x14ac:dyDescent="0.25">
      <c r="B11" s="129"/>
      <c r="C11" s="138"/>
      <c r="D11" s="138"/>
      <c r="E11" s="138"/>
      <c r="F11" s="138"/>
      <c r="G11" s="138"/>
      <c r="H11" s="139"/>
    </row>
    <row r="12" spans="1:8" x14ac:dyDescent="0.25">
      <c r="A12" s="133"/>
      <c r="B12" s="132"/>
      <c r="C12" s="185"/>
      <c r="D12" s="185"/>
      <c r="E12" s="185" t="s">
        <v>199</v>
      </c>
      <c r="F12" s="140"/>
      <c r="G12" s="185"/>
      <c r="H12" s="141"/>
    </row>
    <row r="13" spans="1:8" ht="7.5" customHeight="1" x14ac:dyDescent="0.25">
      <c r="A13" s="133"/>
      <c r="B13" s="132"/>
      <c r="C13" s="186"/>
      <c r="D13" s="186"/>
      <c r="E13" s="186"/>
      <c r="F13" s="186"/>
      <c r="G13" s="186"/>
      <c r="H13" s="142"/>
    </row>
    <row r="14" spans="1:8" x14ac:dyDescent="0.25">
      <c r="A14" s="133"/>
      <c r="B14" s="187" t="s">
        <v>200</v>
      </c>
      <c r="C14" s="182"/>
      <c r="D14" s="200"/>
      <c r="E14" s="200"/>
      <c r="F14" s="200"/>
      <c r="G14" s="200"/>
      <c r="H14" s="201"/>
    </row>
    <row r="15" spans="1:8" ht="7.5" customHeight="1" thickBot="1" x14ac:dyDescent="0.3">
      <c r="A15" s="133"/>
      <c r="B15" s="135"/>
      <c r="C15" s="143"/>
      <c r="D15" s="143"/>
      <c r="E15" s="143"/>
      <c r="F15" s="143"/>
      <c r="G15" s="143"/>
      <c r="H15" s="144"/>
    </row>
    <row r="16" spans="1:8" ht="16.5" thickBot="1" x14ac:dyDescent="0.3">
      <c r="A16" s="133"/>
      <c r="B16" s="145" t="s">
        <v>201</v>
      </c>
      <c r="C16" s="202" t="s">
        <v>202</v>
      </c>
      <c r="D16" s="202"/>
      <c r="E16" s="202"/>
      <c r="F16" s="202"/>
      <c r="G16" s="203"/>
      <c r="H16" s="146" t="s">
        <v>203</v>
      </c>
    </row>
    <row r="17" spans="1:8" x14ac:dyDescent="0.25">
      <c r="A17" s="133"/>
      <c r="B17" s="147"/>
      <c r="C17" s="148"/>
      <c r="D17" s="149"/>
      <c r="E17" s="149"/>
      <c r="F17" s="149"/>
      <c r="G17" s="150"/>
      <c r="H17" s="151"/>
    </row>
    <row r="18" spans="1:8" x14ac:dyDescent="0.25">
      <c r="A18" s="133"/>
      <c r="B18" s="152"/>
      <c r="C18" s="153"/>
      <c r="D18" s="154"/>
      <c r="E18" s="154"/>
      <c r="F18" s="154"/>
      <c r="G18" s="155"/>
      <c r="H18" s="156"/>
    </row>
    <row r="19" spans="1:8" x14ac:dyDescent="0.25">
      <c r="A19" s="133"/>
      <c r="B19" s="152"/>
      <c r="C19" s="153"/>
      <c r="D19" s="154"/>
      <c r="E19" s="154"/>
      <c r="F19" s="154"/>
      <c r="G19" s="155"/>
      <c r="H19" s="156"/>
    </row>
    <row r="20" spans="1:8" x14ac:dyDescent="0.25">
      <c r="A20" s="133"/>
      <c r="B20" s="152"/>
      <c r="C20" s="153"/>
      <c r="D20" s="154"/>
      <c r="E20" s="154"/>
      <c r="F20" s="154"/>
      <c r="G20" s="155"/>
      <c r="H20" s="156"/>
    </row>
    <row r="21" spans="1:8" x14ac:dyDescent="0.25">
      <c r="A21" s="133"/>
      <c r="B21" s="147"/>
      <c r="C21" s="153"/>
      <c r="D21" s="154"/>
      <c r="E21" s="154"/>
      <c r="F21" s="154"/>
      <c r="G21" s="155"/>
      <c r="H21" s="156"/>
    </row>
    <row r="22" spans="1:8" x14ac:dyDescent="0.25">
      <c r="A22" s="133"/>
      <c r="B22" s="157"/>
      <c r="C22" s="153"/>
      <c r="D22" s="154"/>
      <c r="E22" s="154"/>
      <c r="F22" s="154"/>
      <c r="G22" s="155"/>
      <c r="H22" s="156"/>
    </row>
    <row r="23" spans="1:8" x14ac:dyDescent="0.25">
      <c r="A23" s="133"/>
      <c r="B23" s="152"/>
      <c r="C23" s="153"/>
      <c r="D23" s="154"/>
      <c r="E23" s="154"/>
      <c r="F23" s="154"/>
      <c r="G23" s="155"/>
      <c r="H23" s="156"/>
    </row>
    <row r="24" spans="1:8" x14ac:dyDescent="0.25">
      <c r="A24" s="133"/>
      <c r="B24" s="152"/>
      <c r="C24" s="153"/>
      <c r="D24" s="154"/>
      <c r="E24" s="154"/>
      <c r="F24" s="154"/>
      <c r="G24" s="155"/>
      <c r="H24" s="158"/>
    </row>
    <row r="25" spans="1:8" x14ac:dyDescent="0.25">
      <c r="A25" s="133"/>
      <c r="B25" s="152"/>
      <c r="C25" s="153"/>
      <c r="D25" s="154"/>
      <c r="E25" s="154"/>
      <c r="F25" s="154"/>
      <c r="G25" s="155"/>
      <c r="H25" s="156"/>
    </row>
    <row r="26" spans="1:8" x14ac:dyDescent="0.25">
      <c r="A26" s="133"/>
      <c r="B26" s="147"/>
      <c r="C26" s="153"/>
      <c r="D26" s="154"/>
      <c r="E26" s="154"/>
      <c r="F26" s="154"/>
      <c r="G26" s="155"/>
      <c r="H26" s="158"/>
    </row>
    <row r="27" spans="1:8" ht="16.5" thickBot="1" x14ac:dyDescent="0.3">
      <c r="A27" s="133"/>
      <c r="B27" s="159"/>
      <c r="C27" s="160"/>
      <c r="D27" s="161"/>
      <c r="E27" s="161"/>
      <c r="F27" s="161"/>
      <c r="G27" s="162"/>
      <c r="H27" s="163"/>
    </row>
    <row r="28" spans="1:8" ht="16.5" thickBot="1" x14ac:dyDescent="0.3">
      <c r="A28" s="133"/>
      <c r="B28" s="204" t="s">
        <v>204</v>
      </c>
      <c r="C28" s="202"/>
      <c r="D28" s="202"/>
      <c r="E28" s="202"/>
      <c r="F28" s="202"/>
      <c r="G28" s="203"/>
      <c r="H28" s="164">
        <f>+SUM(H17:H27)</f>
        <v>0</v>
      </c>
    </row>
    <row r="29" spans="1:8" x14ac:dyDescent="0.25">
      <c r="A29" s="133"/>
      <c r="C29" s="165"/>
      <c r="D29" s="165"/>
      <c r="E29" s="165"/>
      <c r="F29" s="165"/>
      <c r="G29" s="165"/>
      <c r="H29" s="166"/>
    </row>
    <row r="30" spans="1:8" x14ac:dyDescent="0.25">
      <c r="A30" s="133"/>
      <c r="C30" s="167"/>
      <c r="D30" s="192"/>
      <c r="E30" s="192"/>
      <c r="F30" s="192"/>
      <c r="G30" s="192"/>
      <c r="H30" s="142"/>
    </row>
    <row r="31" spans="1:8" ht="15.6" customHeight="1" x14ac:dyDescent="0.25">
      <c r="A31" s="133"/>
      <c r="B31" s="193" t="s">
        <v>205</v>
      </c>
      <c r="C31" s="194"/>
      <c r="D31" s="194"/>
      <c r="E31" s="194"/>
      <c r="F31" s="194"/>
      <c r="G31" s="194"/>
      <c r="H31" s="195"/>
    </row>
    <row r="32" spans="1:8" ht="15.6" customHeight="1" x14ac:dyDescent="0.25">
      <c r="A32" s="133"/>
      <c r="C32" s="168"/>
      <c r="D32" s="168"/>
      <c r="E32" s="168"/>
      <c r="F32" s="168"/>
      <c r="G32" s="168"/>
      <c r="H32" s="142"/>
    </row>
    <row r="33" spans="1:8" x14ac:dyDescent="0.25">
      <c r="A33" s="133"/>
      <c r="C33" s="169" t="s">
        <v>206</v>
      </c>
      <c r="D33" s="196"/>
      <c r="E33" s="196"/>
      <c r="F33" s="196"/>
      <c r="G33" s="196"/>
      <c r="H33" s="170"/>
    </row>
    <row r="34" spans="1:8" x14ac:dyDescent="0.25">
      <c r="A34" s="133"/>
      <c r="B34" s="193" t="s">
        <v>207</v>
      </c>
      <c r="C34" s="194"/>
      <c r="D34" s="194"/>
      <c r="E34" s="194"/>
      <c r="F34" s="194"/>
      <c r="G34" s="194"/>
      <c r="H34" s="195"/>
    </row>
    <row r="35" spans="1:8" ht="15.6" customHeight="1" thickBot="1" x14ac:dyDescent="0.3">
      <c r="A35" s="133"/>
      <c r="B35" s="135"/>
      <c r="C35" s="143"/>
      <c r="D35" s="143"/>
      <c r="E35" s="143"/>
      <c r="F35" s="143"/>
      <c r="G35" s="143"/>
      <c r="H35" s="144"/>
    </row>
    <row r="36" spans="1:8" s="171" customFormat="1" ht="15" x14ac:dyDescent="0.25">
      <c r="C36" s="172"/>
      <c r="D36" s="172"/>
      <c r="E36" s="172"/>
      <c r="F36" s="172"/>
      <c r="G36" s="172"/>
      <c r="H36" s="172"/>
    </row>
    <row r="37" spans="1:8" s="171" customFormat="1" ht="15" hidden="1" x14ac:dyDescent="0.25">
      <c r="C37" s="167"/>
      <c r="D37" s="167"/>
      <c r="E37" s="167"/>
      <c r="F37" s="167"/>
      <c r="G37" s="167"/>
      <c r="H37" s="167"/>
    </row>
    <row r="38" spans="1:8" hidden="1" x14ac:dyDescent="0.25">
      <c r="C38" s="167"/>
      <c r="D38" s="167"/>
      <c r="E38" s="167"/>
      <c r="F38" s="167"/>
      <c r="G38" s="167"/>
      <c r="H38" s="167"/>
    </row>
    <row r="39" spans="1:8" hidden="1" x14ac:dyDescent="0.25">
      <c r="C39" s="167"/>
      <c r="D39" s="167"/>
      <c r="E39" s="167"/>
      <c r="F39" s="167"/>
      <c r="G39" s="167"/>
      <c r="H39" s="167"/>
    </row>
    <row r="40" spans="1:8" hidden="1" x14ac:dyDescent="0.25">
      <c r="C40" s="167"/>
      <c r="D40" s="167"/>
      <c r="E40" s="167"/>
      <c r="F40" s="167"/>
      <c r="G40" s="167"/>
      <c r="H40" s="167"/>
    </row>
    <row r="41" spans="1:8" hidden="1" x14ac:dyDescent="0.25">
      <c r="C41" s="167"/>
      <c r="D41" s="167"/>
      <c r="E41" s="167"/>
      <c r="F41" s="167"/>
      <c r="G41" s="167"/>
      <c r="H41" s="167"/>
    </row>
    <row r="42" spans="1:8" hidden="1" x14ac:dyDescent="0.25">
      <c r="C42" s="167"/>
      <c r="D42" s="167"/>
      <c r="E42" s="167"/>
      <c r="F42" s="167"/>
      <c r="G42" s="167"/>
      <c r="H42" s="167"/>
    </row>
    <row r="43" spans="1:8" hidden="1" x14ac:dyDescent="0.25">
      <c r="C43" s="167"/>
      <c r="D43" s="167"/>
      <c r="E43" s="167"/>
      <c r="F43" s="167"/>
      <c r="G43" s="167"/>
      <c r="H43" s="167"/>
    </row>
    <row r="44" spans="1:8" hidden="1" x14ac:dyDescent="0.25">
      <c r="C44" s="167"/>
      <c r="D44" s="167"/>
      <c r="E44" s="167"/>
      <c r="F44" s="167"/>
      <c r="G44" s="167"/>
      <c r="H44" s="167"/>
    </row>
    <row r="45" spans="1:8" hidden="1" x14ac:dyDescent="0.25">
      <c r="C45" s="167"/>
      <c r="D45" s="167"/>
      <c r="E45" s="167"/>
      <c r="F45" s="167"/>
      <c r="G45" s="167"/>
      <c r="H45" s="167"/>
    </row>
    <row r="46" spans="1:8" hidden="1" x14ac:dyDescent="0.25">
      <c r="C46" s="167"/>
      <c r="D46" s="167"/>
      <c r="E46" s="167"/>
      <c r="F46" s="167"/>
      <c r="G46" s="167"/>
      <c r="H46" s="167"/>
    </row>
    <row r="47" spans="1:8" hidden="1" x14ac:dyDescent="0.25">
      <c r="C47" s="167"/>
      <c r="D47" s="167"/>
      <c r="E47" s="167"/>
      <c r="F47" s="167"/>
      <c r="G47" s="167"/>
      <c r="H47" s="167"/>
    </row>
    <row r="48" spans="1:8" hidden="1" x14ac:dyDescent="0.25">
      <c r="C48" s="167"/>
      <c r="D48" s="167"/>
      <c r="E48" s="167"/>
      <c r="F48" s="167"/>
      <c r="G48" s="167"/>
      <c r="H48" s="167"/>
    </row>
    <row r="49" spans="3:8" hidden="1" x14ac:dyDescent="0.25">
      <c r="C49" s="167"/>
      <c r="D49" s="167"/>
      <c r="E49" s="167"/>
      <c r="F49" s="167"/>
      <c r="G49" s="167"/>
      <c r="H49" s="167"/>
    </row>
    <row r="50" spans="3:8" hidden="1" x14ac:dyDescent="0.25">
      <c r="C50" s="167"/>
      <c r="D50" s="167"/>
      <c r="E50" s="167"/>
      <c r="F50" s="167"/>
      <c r="G50" s="167"/>
      <c r="H50" s="167"/>
    </row>
    <row r="51" spans="3:8" hidden="1" x14ac:dyDescent="0.25">
      <c r="C51" s="167"/>
      <c r="D51" s="167"/>
      <c r="E51" s="167"/>
      <c r="F51" s="167"/>
      <c r="G51" s="167"/>
      <c r="H51" s="167"/>
    </row>
    <row r="52" spans="3:8" hidden="1" x14ac:dyDescent="0.25">
      <c r="C52" s="167"/>
      <c r="D52" s="167"/>
      <c r="E52" s="167"/>
      <c r="F52" s="167"/>
      <c r="G52" s="167"/>
      <c r="H52" s="167"/>
    </row>
    <row r="53" spans="3:8" hidden="1" x14ac:dyDescent="0.25">
      <c r="C53" s="167"/>
      <c r="D53" s="167"/>
      <c r="E53" s="167"/>
      <c r="F53" s="167"/>
      <c r="G53" s="167"/>
      <c r="H53" s="167"/>
    </row>
    <row r="54" spans="3:8" hidden="1" x14ac:dyDescent="0.25">
      <c r="C54" s="167"/>
      <c r="D54" s="167"/>
      <c r="E54" s="167"/>
      <c r="F54" s="167"/>
      <c r="G54" s="167"/>
      <c r="H54" s="167"/>
    </row>
    <row r="55" spans="3:8" hidden="1" x14ac:dyDescent="0.25">
      <c r="C55" s="167"/>
      <c r="D55" s="167"/>
      <c r="E55" s="167"/>
      <c r="F55" s="167"/>
      <c r="G55" s="167"/>
      <c r="H55" s="167"/>
    </row>
    <row r="56" spans="3:8" hidden="1" x14ac:dyDescent="0.25">
      <c r="C56" s="167"/>
      <c r="D56" s="167"/>
      <c r="E56" s="167"/>
      <c r="F56" s="167"/>
      <c r="G56" s="167"/>
      <c r="H56" s="167"/>
    </row>
    <row r="57" spans="3:8" hidden="1" x14ac:dyDescent="0.25">
      <c r="C57" s="167"/>
      <c r="D57" s="167"/>
      <c r="E57" s="167"/>
      <c r="F57" s="167"/>
      <c r="G57" s="167"/>
      <c r="H57" s="167"/>
    </row>
    <row r="58" spans="3:8" hidden="1" x14ac:dyDescent="0.25">
      <c r="C58" s="167"/>
      <c r="D58" s="167"/>
      <c r="E58" s="167"/>
      <c r="F58" s="167"/>
      <c r="G58" s="167"/>
      <c r="H58" s="167"/>
    </row>
    <row r="59" spans="3:8" hidden="1" x14ac:dyDescent="0.25">
      <c r="C59" s="167"/>
      <c r="D59" s="167"/>
      <c r="E59" s="167"/>
      <c r="F59" s="167"/>
      <c r="G59" s="167"/>
      <c r="H59" s="167"/>
    </row>
    <row r="60" spans="3:8" hidden="1" x14ac:dyDescent="0.25">
      <c r="C60" s="167"/>
      <c r="D60" s="167"/>
      <c r="E60" s="167"/>
      <c r="F60" s="167"/>
      <c r="G60" s="167"/>
      <c r="H60" s="167"/>
    </row>
    <row r="61" spans="3:8" hidden="1" x14ac:dyDescent="0.25">
      <c r="C61" s="167"/>
      <c r="D61" s="167"/>
      <c r="E61" s="167"/>
      <c r="F61" s="167"/>
      <c r="G61" s="167"/>
      <c r="H61" s="167"/>
    </row>
    <row r="62" spans="3:8" hidden="1" x14ac:dyDescent="0.25">
      <c r="C62" s="167"/>
      <c r="D62" s="167"/>
      <c r="E62" s="167"/>
      <c r="F62" s="167"/>
      <c r="G62" s="167"/>
      <c r="H62" s="167"/>
    </row>
    <row r="63" spans="3:8" hidden="1" x14ac:dyDescent="0.25">
      <c r="C63" s="167"/>
      <c r="D63" s="167"/>
      <c r="E63" s="167"/>
      <c r="F63" s="167"/>
      <c r="G63" s="167"/>
      <c r="H63" s="167"/>
    </row>
    <row r="64" spans="3:8" hidden="1" x14ac:dyDescent="0.25">
      <c r="C64" s="167"/>
      <c r="D64" s="167"/>
      <c r="E64" s="167"/>
      <c r="F64" s="167"/>
      <c r="G64" s="167"/>
      <c r="H64" s="167"/>
    </row>
    <row r="65" spans="3:8" hidden="1" x14ac:dyDescent="0.25">
      <c r="C65" s="167"/>
      <c r="D65" s="167"/>
      <c r="E65" s="167"/>
      <c r="F65" s="167"/>
      <c r="G65" s="167"/>
      <c r="H65" s="167"/>
    </row>
    <row r="66" spans="3:8" hidden="1" x14ac:dyDescent="0.25">
      <c r="C66" s="167"/>
      <c r="D66" s="167"/>
      <c r="E66" s="167"/>
      <c r="F66" s="167"/>
      <c r="G66" s="167"/>
      <c r="H66" s="167"/>
    </row>
    <row r="67" spans="3:8" hidden="1" x14ac:dyDescent="0.25">
      <c r="C67" s="167"/>
      <c r="D67" s="167"/>
      <c r="E67" s="167"/>
      <c r="F67" s="167"/>
      <c r="G67" s="167"/>
      <c r="H67" s="167"/>
    </row>
    <row r="68" spans="3:8" hidden="1" x14ac:dyDescent="0.25">
      <c r="C68" s="167"/>
      <c r="D68" s="167"/>
      <c r="E68" s="167"/>
      <c r="F68" s="167"/>
      <c r="G68" s="167"/>
      <c r="H68" s="167"/>
    </row>
    <row r="69" spans="3:8" hidden="1" x14ac:dyDescent="0.25">
      <c r="C69" s="167"/>
      <c r="D69" s="167"/>
      <c r="E69" s="167"/>
      <c r="F69" s="167"/>
      <c r="G69" s="167"/>
      <c r="H69" s="167"/>
    </row>
    <row r="70" spans="3:8" hidden="1" x14ac:dyDescent="0.25">
      <c r="C70" s="167"/>
      <c r="D70" s="167"/>
      <c r="E70" s="167"/>
      <c r="F70" s="167"/>
      <c r="G70" s="167"/>
      <c r="H70" s="167"/>
    </row>
    <row r="71" spans="3:8" hidden="1" x14ac:dyDescent="0.25">
      <c r="C71" s="167"/>
      <c r="D71" s="167"/>
      <c r="E71" s="167"/>
      <c r="F71" s="167"/>
      <c r="G71" s="167"/>
      <c r="H71" s="167"/>
    </row>
    <row r="72" spans="3:8" hidden="1" x14ac:dyDescent="0.25">
      <c r="C72" s="167"/>
      <c r="D72" s="167"/>
      <c r="E72" s="167"/>
      <c r="F72" s="167"/>
      <c r="G72" s="167"/>
      <c r="H72" s="167"/>
    </row>
    <row r="73" spans="3:8" hidden="1" x14ac:dyDescent="0.25">
      <c r="C73" s="167"/>
      <c r="D73" s="167"/>
      <c r="E73" s="167"/>
      <c r="F73" s="167"/>
      <c r="G73" s="167"/>
      <c r="H73" s="167"/>
    </row>
    <row r="74" spans="3:8" hidden="1" x14ac:dyDescent="0.25">
      <c r="C74" s="167"/>
      <c r="D74" s="167"/>
      <c r="E74" s="167"/>
      <c r="F74" s="167"/>
      <c r="G74" s="167"/>
      <c r="H74" s="167"/>
    </row>
    <row r="75" spans="3:8" hidden="1" x14ac:dyDescent="0.25">
      <c r="C75" s="167"/>
      <c r="D75" s="167"/>
      <c r="E75" s="167"/>
      <c r="F75" s="167"/>
      <c r="G75" s="167"/>
      <c r="H75" s="167"/>
    </row>
    <row r="76" spans="3:8" hidden="1" x14ac:dyDescent="0.25">
      <c r="C76" s="167"/>
      <c r="D76" s="167"/>
      <c r="E76" s="167"/>
      <c r="F76" s="167"/>
      <c r="G76" s="167"/>
      <c r="H76" s="167"/>
    </row>
    <row r="77" spans="3:8" hidden="1" x14ac:dyDescent="0.25">
      <c r="C77" s="167"/>
      <c r="D77" s="167"/>
      <c r="E77" s="167"/>
      <c r="F77" s="167"/>
      <c r="G77" s="167"/>
      <c r="H77" s="167"/>
    </row>
    <row r="78" spans="3:8" hidden="1" x14ac:dyDescent="0.25">
      <c r="C78" s="167"/>
      <c r="D78" s="167"/>
      <c r="E78" s="167"/>
      <c r="F78" s="167"/>
      <c r="G78" s="167"/>
      <c r="H78" s="167"/>
    </row>
    <row r="79" spans="3:8" hidden="1" x14ac:dyDescent="0.25">
      <c r="C79" s="167"/>
      <c r="D79" s="167"/>
      <c r="E79" s="167"/>
      <c r="F79" s="167"/>
      <c r="G79" s="167"/>
      <c r="H79" s="167"/>
    </row>
    <row r="80" spans="3:8" hidden="1" x14ac:dyDescent="0.25">
      <c r="C80" s="167"/>
      <c r="D80" s="167"/>
      <c r="E80" s="167"/>
      <c r="F80" s="167"/>
      <c r="G80" s="167"/>
      <c r="H80" s="167"/>
    </row>
    <row r="81" spans="3:8" hidden="1" x14ac:dyDescent="0.25">
      <c r="C81" s="167"/>
      <c r="D81" s="167"/>
      <c r="E81" s="167"/>
      <c r="F81" s="167"/>
      <c r="G81" s="167"/>
      <c r="H81" s="167"/>
    </row>
    <row r="82" spans="3:8" hidden="1" x14ac:dyDescent="0.25">
      <c r="C82" s="167"/>
      <c r="D82" s="167"/>
      <c r="E82" s="167"/>
      <c r="F82" s="167"/>
      <c r="G82" s="167"/>
      <c r="H82" s="167"/>
    </row>
    <row r="83" spans="3:8" hidden="1" x14ac:dyDescent="0.25">
      <c r="C83" s="167"/>
      <c r="D83" s="167"/>
      <c r="E83" s="167"/>
      <c r="F83" s="167"/>
      <c r="G83" s="167"/>
      <c r="H83" s="167"/>
    </row>
    <row r="84" spans="3:8" hidden="1" x14ac:dyDescent="0.25">
      <c r="C84" s="167"/>
      <c r="D84" s="167"/>
      <c r="E84" s="167"/>
      <c r="F84" s="167"/>
      <c r="G84" s="167"/>
      <c r="H84" s="167"/>
    </row>
    <row r="85" spans="3:8" hidden="1" x14ac:dyDescent="0.25">
      <c r="C85" s="167"/>
      <c r="D85" s="167"/>
      <c r="E85" s="167"/>
      <c r="F85" s="167"/>
      <c r="G85" s="167"/>
      <c r="H85" s="167"/>
    </row>
    <row r="86" spans="3:8" hidden="1" x14ac:dyDescent="0.25">
      <c r="C86" s="167"/>
      <c r="D86" s="167"/>
      <c r="E86" s="167"/>
      <c r="F86" s="167"/>
      <c r="G86" s="167"/>
      <c r="H86" s="167"/>
    </row>
    <row r="87" spans="3:8" hidden="1" x14ac:dyDescent="0.25">
      <c r="C87" s="167"/>
      <c r="D87" s="167"/>
      <c r="E87" s="167"/>
      <c r="F87" s="167"/>
      <c r="G87" s="167"/>
      <c r="H87" s="167"/>
    </row>
    <row r="88" spans="3:8" hidden="1" x14ac:dyDescent="0.25">
      <c r="C88" s="167"/>
      <c r="D88" s="167"/>
      <c r="E88" s="167"/>
      <c r="F88" s="167"/>
      <c r="G88" s="167"/>
      <c r="H88" s="167"/>
    </row>
    <row r="89" spans="3:8" hidden="1" x14ac:dyDescent="0.25">
      <c r="C89" s="167"/>
      <c r="D89" s="167"/>
      <c r="E89" s="167"/>
      <c r="F89" s="167"/>
      <c r="G89" s="167"/>
      <c r="H89" s="167"/>
    </row>
    <row r="90" spans="3:8" hidden="1" x14ac:dyDescent="0.25">
      <c r="C90" s="167"/>
      <c r="D90" s="167"/>
      <c r="E90" s="167"/>
      <c r="F90" s="167"/>
      <c r="G90" s="167"/>
      <c r="H90" s="167"/>
    </row>
    <row r="91" spans="3:8" hidden="1" x14ac:dyDescent="0.25">
      <c r="C91" s="167"/>
      <c r="D91" s="167"/>
      <c r="E91" s="167"/>
      <c r="F91" s="167"/>
      <c r="G91" s="167"/>
      <c r="H91" s="167"/>
    </row>
    <row r="92" spans="3:8" hidden="1" x14ac:dyDescent="0.25">
      <c r="C92" s="167"/>
      <c r="D92" s="167"/>
      <c r="E92" s="167"/>
      <c r="F92" s="167"/>
      <c r="G92" s="167"/>
      <c r="H92" s="167"/>
    </row>
    <row r="93" spans="3:8" hidden="1" x14ac:dyDescent="0.25">
      <c r="C93" s="167"/>
      <c r="D93" s="167"/>
      <c r="E93" s="167"/>
      <c r="F93" s="167"/>
      <c r="G93" s="167"/>
      <c r="H93" s="167"/>
    </row>
    <row r="94" spans="3:8" hidden="1" x14ac:dyDescent="0.25">
      <c r="C94" s="167"/>
      <c r="D94" s="167"/>
      <c r="E94" s="167"/>
      <c r="F94" s="167"/>
      <c r="G94" s="167"/>
      <c r="H94" s="167"/>
    </row>
    <row r="95" spans="3:8" hidden="1" x14ac:dyDescent="0.25">
      <c r="C95" s="167"/>
      <c r="D95" s="167"/>
      <c r="E95" s="167"/>
      <c r="F95" s="167"/>
      <c r="G95" s="167"/>
      <c r="H95" s="167"/>
    </row>
    <row r="96" spans="3:8" hidden="1" x14ac:dyDescent="0.25">
      <c r="C96" s="167"/>
      <c r="D96" s="167"/>
      <c r="E96" s="167"/>
      <c r="F96" s="167"/>
      <c r="G96" s="167"/>
      <c r="H96" s="167"/>
    </row>
    <row r="97" spans="3:8" hidden="1" x14ac:dyDescent="0.25">
      <c r="C97" s="167"/>
      <c r="D97" s="167"/>
      <c r="E97" s="167"/>
      <c r="F97" s="167"/>
      <c r="G97" s="167"/>
      <c r="H97" s="167"/>
    </row>
    <row r="98" spans="3:8" hidden="1" x14ac:dyDescent="0.25">
      <c r="C98" s="167"/>
      <c r="D98" s="167"/>
      <c r="E98" s="167"/>
      <c r="F98" s="167"/>
      <c r="G98" s="167"/>
      <c r="H98" s="167"/>
    </row>
    <row r="99" spans="3:8" hidden="1" x14ac:dyDescent="0.25">
      <c r="C99" s="167"/>
      <c r="D99" s="167"/>
      <c r="E99" s="167"/>
      <c r="F99" s="167"/>
      <c r="G99" s="167"/>
      <c r="H99" s="167"/>
    </row>
    <row r="100" spans="3:8" hidden="1" x14ac:dyDescent="0.25">
      <c r="C100" s="167"/>
      <c r="D100" s="167"/>
      <c r="E100" s="167"/>
      <c r="F100" s="167"/>
      <c r="G100" s="167"/>
      <c r="H100" s="167"/>
    </row>
    <row r="101" spans="3:8" hidden="1" x14ac:dyDescent="0.25">
      <c r="C101" s="167"/>
      <c r="D101" s="167"/>
      <c r="E101" s="167"/>
      <c r="F101" s="167"/>
      <c r="G101" s="167"/>
      <c r="H101" s="167"/>
    </row>
    <row r="102" spans="3:8" hidden="1" x14ac:dyDescent="0.25">
      <c r="C102" s="167"/>
      <c r="D102" s="167"/>
      <c r="E102" s="167"/>
      <c r="F102" s="167"/>
      <c r="G102" s="167"/>
      <c r="H102" s="167"/>
    </row>
    <row r="103" spans="3:8" hidden="1" x14ac:dyDescent="0.25">
      <c r="C103" s="167"/>
      <c r="D103" s="167"/>
      <c r="E103" s="167"/>
      <c r="F103" s="167"/>
      <c r="G103" s="167"/>
      <c r="H103" s="167"/>
    </row>
    <row r="104" spans="3:8" hidden="1" x14ac:dyDescent="0.25">
      <c r="C104" s="167"/>
      <c r="D104" s="167"/>
      <c r="E104" s="167"/>
      <c r="F104" s="167"/>
      <c r="G104" s="167"/>
      <c r="H104" s="167"/>
    </row>
    <row r="105" spans="3:8" hidden="1" x14ac:dyDescent="0.25">
      <c r="C105" s="167"/>
      <c r="D105" s="167"/>
      <c r="E105" s="167"/>
      <c r="F105" s="167"/>
      <c r="G105" s="167"/>
      <c r="H105" s="167"/>
    </row>
    <row r="106" spans="3:8" hidden="1" x14ac:dyDescent="0.25">
      <c r="C106" s="167"/>
      <c r="D106" s="167"/>
      <c r="E106" s="167"/>
      <c r="F106" s="167"/>
      <c r="G106" s="167"/>
      <c r="H106" s="167"/>
    </row>
    <row r="107" spans="3:8" hidden="1" x14ac:dyDescent="0.25">
      <c r="C107" s="167"/>
      <c r="D107" s="167"/>
      <c r="E107" s="167"/>
      <c r="F107" s="167"/>
      <c r="G107" s="167"/>
      <c r="H107" s="167"/>
    </row>
  </sheetData>
  <mergeCells count="10">
    <mergeCell ref="D30:G30"/>
    <mergeCell ref="B31:H31"/>
    <mergeCell ref="D33:G33"/>
    <mergeCell ref="B34:H34"/>
    <mergeCell ref="B6:H6"/>
    <mergeCell ref="B7:H7"/>
    <mergeCell ref="B9:H9"/>
    <mergeCell ref="D14:H14"/>
    <mergeCell ref="C16:G16"/>
    <mergeCell ref="B28:G28"/>
  </mergeCells>
  <dataValidations count="2">
    <dataValidation type="list" allowBlank="1" showInputMessage="1" showErrorMessage="1" sqref="D14:H14" xr:uid="{923C8EBE-A85E-47C6-8006-BAB919B1BB84}">
      <formula1>INVERSION</formula1>
    </dataValidation>
    <dataValidation type="list" allowBlank="1" showInputMessage="1" showErrorMessage="1" sqref="F12" xr:uid="{A9539663-F9F9-4283-B461-964D3EF4854C}">
      <formula1>AÑO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orientation="portrait" r:id="rId1"/>
  <headerFooter>
    <oddFooter>&amp;R&amp;"Arial,Negrita"&amp;8Página &amp;P de &amp;N
EDEFO-12
Versión 1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292F-DDEE-41DF-BE7F-D5697F95BE0A}">
  <sheetPr>
    <tabColor rgb="FFFFC000"/>
  </sheetPr>
  <dimension ref="A1:K15"/>
  <sheetViews>
    <sheetView workbookViewId="0">
      <selection activeCell="J18" sqref="J18"/>
    </sheetView>
  </sheetViews>
  <sheetFormatPr baseColWidth="10" defaultRowHeight="15" x14ac:dyDescent="0.25"/>
  <sheetData>
    <row r="1" spans="1:11" x14ac:dyDescent="0.25">
      <c r="A1" s="50"/>
      <c r="B1" s="50"/>
      <c r="C1" s="50"/>
      <c r="D1" s="50"/>
      <c r="E1" s="50"/>
      <c r="F1" s="50"/>
      <c r="G1" s="50"/>
      <c r="H1" s="50"/>
      <c r="I1" s="50"/>
      <c r="K1" s="179" t="s">
        <v>210</v>
      </c>
    </row>
    <row r="2" spans="1:11" x14ac:dyDescent="0.25">
      <c r="A2" s="50"/>
      <c r="B2" s="50"/>
      <c r="C2" s="180">
        <v>1</v>
      </c>
      <c r="D2" s="180">
        <v>2</v>
      </c>
      <c r="E2" s="180">
        <v>3</v>
      </c>
      <c r="F2" s="180">
        <v>4</v>
      </c>
      <c r="G2" s="180">
        <v>6</v>
      </c>
      <c r="H2" s="180">
        <v>12</v>
      </c>
      <c r="I2" s="50"/>
    </row>
    <row r="3" spans="1:11" x14ac:dyDescent="0.25">
      <c r="A3" s="50"/>
      <c r="B3" s="50"/>
      <c r="C3" s="50" t="s">
        <v>63</v>
      </c>
      <c r="D3" s="50" t="s">
        <v>68</v>
      </c>
      <c r="E3" s="50" t="s">
        <v>72</v>
      </c>
      <c r="F3" s="50" t="s">
        <v>75</v>
      </c>
      <c r="G3" s="50" t="s">
        <v>77</v>
      </c>
      <c r="H3" s="50" t="s">
        <v>79</v>
      </c>
      <c r="I3" s="50" t="s">
        <v>80</v>
      </c>
    </row>
    <row r="4" spans="1:11" x14ac:dyDescent="0.25">
      <c r="A4" s="50"/>
      <c r="B4" s="50" t="s">
        <v>83</v>
      </c>
      <c r="C4" s="180">
        <v>12</v>
      </c>
      <c r="D4" s="180">
        <f t="shared" ref="D4:H15" si="0">+$C4/D$2</f>
        <v>6</v>
      </c>
      <c r="E4" s="181">
        <f t="shared" si="0"/>
        <v>4</v>
      </c>
      <c r="F4" s="181">
        <f t="shared" si="0"/>
        <v>3</v>
      </c>
      <c r="G4" s="181">
        <f t="shared" si="0"/>
        <v>2</v>
      </c>
      <c r="H4" s="181">
        <f t="shared" si="0"/>
        <v>1</v>
      </c>
      <c r="I4" s="50">
        <v>1</v>
      </c>
    </row>
    <row r="5" spans="1:11" x14ac:dyDescent="0.25">
      <c r="A5" s="50"/>
      <c r="B5" s="50" t="s">
        <v>86</v>
      </c>
      <c r="C5" s="180">
        <v>11</v>
      </c>
      <c r="D5" s="180">
        <f t="shared" si="0"/>
        <v>5.5</v>
      </c>
      <c r="E5" s="181">
        <f t="shared" si="0"/>
        <v>3.6666666666666665</v>
      </c>
      <c r="F5" s="181">
        <f t="shared" si="0"/>
        <v>2.75</v>
      </c>
      <c r="G5" s="181">
        <f t="shared" si="0"/>
        <v>1.8333333333333333</v>
      </c>
      <c r="H5" s="181">
        <f t="shared" si="0"/>
        <v>0.91666666666666663</v>
      </c>
      <c r="I5" s="50">
        <v>1</v>
      </c>
    </row>
    <row r="6" spans="1:11" x14ac:dyDescent="0.25">
      <c r="A6" s="50"/>
      <c r="B6" s="50" t="s">
        <v>89</v>
      </c>
      <c r="C6" s="180">
        <v>10</v>
      </c>
      <c r="D6" s="180">
        <f t="shared" si="0"/>
        <v>5</v>
      </c>
      <c r="E6" s="181">
        <f t="shared" si="0"/>
        <v>3.3333333333333335</v>
      </c>
      <c r="F6" s="181">
        <f t="shared" si="0"/>
        <v>2.5</v>
      </c>
      <c r="G6" s="181">
        <f t="shared" si="0"/>
        <v>1.6666666666666667</v>
      </c>
      <c r="H6" s="181">
        <f t="shared" si="0"/>
        <v>0.83333333333333337</v>
      </c>
      <c r="I6" s="50">
        <v>1</v>
      </c>
    </row>
    <row r="7" spans="1:11" x14ac:dyDescent="0.25">
      <c r="A7" s="50"/>
      <c r="B7" s="50" t="s">
        <v>92</v>
      </c>
      <c r="C7" s="180">
        <v>9</v>
      </c>
      <c r="D7" s="180">
        <f t="shared" si="0"/>
        <v>4.5</v>
      </c>
      <c r="E7" s="181">
        <f t="shared" si="0"/>
        <v>3</v>
      </c>
      <c r="F7" s="181">
        <f t="shared" si="0"/>
        <v>2.25</v>
      </c>
      <c r="G7" s="181">
        <f t="shared" si="0"/>
        <v>1.5</v>
      </c>
      <c r="H7" s="181">
        <f t="shared" si="0"/>
        <v>0.75</v>
      </c>
      <c r="I7" s="50">
        <v>1</v>
      </c>
    </row>
    <row r="8" spans="1:11" x14ac:dyDescent="0.25">
      <c r="A8" s="50"/>
      <c r="B8" s="50" t="s">
        <v>97</v>
      </c>
      <c r="C8" s="180">
        <v>8</v>
      </c>
      <c r="D8" s="180">
        <f t="shared" si="0"/>
        <v>4</v>
      </c>
      <c r="E8" s="181">
        <f t="shared" si="0"/>
        <v>2.6666666666666665</v>
      </c>
      <c r="F8" s="181">
        <f t="shared" si="0"/>
        <v>2</v>
      </c>
      <c r="G8" s="181">
        <f t="shared" si="0"/>
        <v>1.3333333333333333</v>
      </c>
      <c r="H8" s="181">
        <f t="shared" si="0"/>
        <v>0.66666666666666663</v>
      </c>
      <c r="I8" s="50">
        <v>1</v>
      </c>
    </row>
    <row r="9" spans="1:11" x14ac:dyDescent="0.25">
      <c r="A9" s="50"/>
      <c r="B9" s="50" t="s">
        <v>101</v>
      </c>
      <c r="C9" s="180">
        <v>7</v>
      </c>
      <c r="D9" s="180">
        <f t="shared" si="0"/>
        <v>3.5</v>
      </c>
      <c r="E9" s="181">
        <f t="shared" si="0"/>
        <v>2.3333333333333335</v>
      </c>
      <c r="F9" s="181">
        <f t="shared" si="0"/>
        <v>1.75</v>
      </c>
      <c r="G9" s="181">
        <f t="shared" si="0"/>
        <v>1.1666666666666667</v>
      </c>
      <c r="H9" s="181">
        <f t="shared" si="0"/>
        <v>0.58333333333333337</v>
      </c>
      <c r="I9" s="50">
        <v>1</v>
      </c>
    </row>
    <row r="10" spans="1:11" x14ac:dyDescent="0.25">
      <c r="A10" s="50"/>
      <c r="B10" s="50" t="s">
        <v>105</v>
      </c>
      <c r="C10" s="180">
        <v>6</v>
      </c>
      <c r="D10" s="180">
        <f t="shared" si="0"/>
        <v>3</v>
      </c>
      <c r="E10" s="181">
        <f t="shared" si="0"/>
        <v>2</v>
      </c>
      <c r="F10" s="181">
        <f t="shared" si="0"/>
        <v>1.5</v>
      </c>
      <c r="G10" s="181">
        <f t="shared" si="0"/>
        <v>1</v>
      </c>
      <c r="H10" s="181">
        <f t="shared" si="0"/>
        <v>0.5</v>
      </c>
      <c r="I10" s="50">
        <v>1</v>
      </c>
    </row>
    <row r="11" spans="1:11" x14ac:dyDescent="0.25">
      <c r="A11" s="50"/>
      <c r="B11" s="50" t="s">
        <v>109</v>
      </c>
      <c r="C11" s="180">
        <v>5</v>
      </c>
      <c r="D11" s="180">
        <f t="shared" si="0"/>
        <v>2.5</v>
      </c>
      <c r="E11" s="181">
        <f t="shared" si="0"/>
        <v>1.6666666666666667</v>
      </c>
      <c r="F11" s="181">
        <f t="shared" si="0"/>
        <v>1.25</v>
      </c>
      <c r="G11" s="181">
        <f t="shared" si="0"/>
        <v>0.83333333333333337</v>
      </c>
      <c r="H11" s="181">
        <f t="shared" si="0"/>
        <v>0.41666666666666669</v>
      </c>
      <c r="I11" s="50">
        <v>1</v>
      </c>
    </row>
    <row r="12" spans="1:11" x14ac:dyDescent="0.25">
      <c r="A12" s="50"/>
      <c r="B12" s="50" t="s">
        <v>113</v>
      </c>
      <c r="C12" s="180">
        <v>4</v>
      </c>
      <c r="D12" s="180">
        <f t="shared" si="0"/>
        <v>2</v>
      </c>
      <c r="E12" s="181">
        <f t="shared" si="0"/>
        <v>1.3333333333333333</v>
      </c>
      <c r="F12" s="181">
        <f t="shared" si="0"/>
        <v>1</v>
      </c>
      <c r="G12" s="181">
        <f t="shared" si="0"/>
        <v>0.66666666666666663</v>
      </c>
      <c r="H12" s="181">
        <f t="shared" si="0"/>
        <v>0.33333333333333331</v>
      </c>
      <c r="I12" s="50">
        <v>1</v>
      </c>
    </row>
    <row r="13" spans="1:11" x14ac:dyDescent="0.25">
      <c r="A13" s="50"/>
      <c r="B13" s="50" t="s">
        <v>116</v>
      </c>
      <c r="C13" s="180">
        <v>3</v>
      </c>
      <c r="D13" s="180">
        <f t="shared" si="0"/>
        <v>1.5</v>
      </c>
      <c r="E13" s="181">
        <f t="shared" si="0"/>
        <v>1</v>
      </c>
      <c r="F13" s="181">
        <f t="shared" si="0"/>
        <v>0.75</v>
      </c>
      <c r="G13" s="181">
        <f t="shared" si="0"/>
        <v>0.5</v>
      </c>
      <c r="H13" s="181">
        <f t="shared" si="0"/>
        <v>0.25</v>
      </c>
      <c r="I13" s="50">
        <v>1</v>
      </c>
    </row>
    <row r="14" spans="1:11" x14ac:dyDescent="0.25">
      <c r="A14" s="50"/>
      <c r="B14" s="50" t="s">
        <v>119</v>
      </c>
      <c r="C14" s="180">
        <v>2</v>
      </c>
      <c r="D14" s="180">
        <f t="shared" si="0"/>
        <v>1</v>
      </c>
      <c r="E14" s="181">
        <f t="shared" si="0"/>
        <v>0.66666666666666663</v>
      </c>
      <c r="F14" s="181">
        <f t="shared" si="0"/>
        <v>0.5</v>
      </c>
      <c r="G14" s="181">
        <f t="shared" si="0"/>
        <v>0.33333333333333331</v>
      </c>
      <c r="H14" s="181">
        <f t="shared" si="0"/>
        <v>0.16666666666666666</v>
      </c>
      <c r="I14" s="50">
        <v>1</v>
      </c>
    </row>
    <row r="15" spans="1:11" x14ac:dyDescent="0.25">
      <c r="A15" s="50"/>
      <c r="B15" s="50" t="s">
        <v>121</v>
      </c>
      <c r="C15" s="180">
        <v>1</v>
      </c>
      <c r="D15" s="180">
        <f t="shared" si="0"/>
        <v>0.5</v>
      </c>
      <c r="E15" s="181">
        <f t="shared" si="0"/>
        <v>0.33333333333333331</v>
      </c>
      <c r="F15" s="181">
        <f t="shared" si="0"/>
        <v>0.25</v>
      </c>
      <c r="G15" s="181">
        <f t="shared" si="0"/>
        <v>0.16666666666666666</v>
      </c>
      <c r="H15" s="181">
        <f t="shared" si="0"/>
        <v>8.3333333333333329E-2</v>
      </c>
      <c r="I15" s="50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016EB-D9DD-46FB-9B01-4851E56EDD82}">
  <sheetPr>
    <tabColor rgb="FFFFC000"/>
  </sheetPr>
  <dimension ref="B1:N58"/>
  <sheetViews>
    <sheetView topLeftCell="A29" zoomScale="70" zoomScaleNormal="70" workbookViewId="0">
      <selection activeCell="F53" sqref="F53"/>
    </sheetView>
  </sheetViews>
  <sheetFormatPr baseColWidth="10" defaultRowHeight="14.25" x14ac:dyDescent="0.2"/>
  <cols>
    <col min="1" max="1" width="11.42578125" style="117"/>
    <col min="2" max="2" width="40.28515625" style="117" customWidth="1"/>
    <col min="3" max="3" width="3" style="117" customWidth="1"/>
    <col min="4" max="4" width="66.42578125" style="117" customWidth="1"/>
    <col min="5" max="5" width="3.5703125" style="117" customWidth="1"/>
    <col min="6" max="6" width="57.28515625" style="117" customWidth="1"/>
    <col min="7" max="7" width="3.42578125" style="117" customWidth="1"/>
    <col min="8" max="8" width="22.28515625" style="117" customWidth="1"/>
    <col min="9" max="9" width="3.85546875" style="117" customWidth="1"/>
    <col min="10" max="10" width="24.5703125" style="117" bestFit="1" customWidth="1"/>
    <col min="11" max="11" width="3.85546875" style="117" customWidth="1"/>
    <col min="12" max="12" width="11.42578125" style="117"/>
    <col min="13" max="13" width="3" style="117" customWidth="1"/>
    <col min="14" max="14" width="172.85546875" style="117" bestFit="1" customWidth="1"/>
    <col min="15" max="15" width="3" style="117" customWidth="1"/>
    <col min="16" max="16384" width="11.42578125" style="117"/>
  </cols>
  <sheetData>
    <row r="1" spans="2:14" ht="15" x14ac:dyDescent="0.2">
      <c r="B1" s="115" t="s">
        <v>55</v>
      </c>
      <c r="C1" s="116"/>
      <c r="D1" s="115" t="s">
        <v>56</v>
      </c>
      <c r="F1" s="118" t="s">
        <v>35</v>
      </c>
      <c r="H1" s="119" t="s">
        <v>57</v>
      </c>
      <c r="J1" s="120" t="s">
        <v>58</v>
      </c>
      <c r="N1" s="120" t="s">
        <v>59</v>
      </c>
    </row>
    <row r="2" spans="2:14" x14ac:dyDescent="0.2">
      <c r="B2" s="107" t="s">
        <v>60</v>
      </c>
      <c r="C2" s="107"/>
      <c r="D2" s="117" t="s">
        <v>61</v>
      </c>
      <c r="F2" s="117" t="s">
        <v>62</v>
      </c>
      <c r="H2" s="117" t="s">
        <v>63</v>
      </c>
      <c r="J2" s="117" t="s">
        <v>64</v>
      </c>
      <c r="N2" s="124" t="s">
        <v>174</v>
      </c>
    </row>
    <row r="3" spans="2:14" x14ac:dyDescent="0.2">
      <c r="B3" s="107" t="s">
        <v>65</v>
      </c>
      <c r="C3" s="107"/>
      <c r="D3" s="117" t="s">
        <v>66</v>
      </c>
      <c r="F3" s="117" t="s">
        <v>67</v>
      </c>
      <c r="H3" s="117" t="s">
        <v>68</v>
      </c>
      <c r="J3" s="117" t="s">
        <v>69</v>
      </c>
      <c r="N3" s="124" t="s">
        <v>175</v>
      </c>
    </row>
    <row r="4" spans="2:14" x14ac:dyDescent="0.2">
      <c r="B4" s="107"/>
      <c r="C4" s="107"/>
      <c r="D4" s="117" t="s">
        <v>70</v>
      </c>
      <c r="F4" s="117" t="s">
        <v>71</v>
      </c>
      <c r="H4" s="117" t="s">
        <v>72</v>
      </c>
      <c r="N4" s="124" t="s">
        <v>176</v>
      </c>
    </row>
    <row r="5" spans="2:14" x14ac:dyDescent="0.2">
      <c r="B5" s="107"/>
      <c r="C5" s="107"/>
      <c r="D5" s="117" t="s">
        <v>73</v>
      </c>
      <c r="F5" s="117" t="s">
        <v>74</v>
      </c>
      <c r="H5" s="117" t="s">
        <v>75</v>
      </c>
      <c r="N5" s="124" t="s">
        <v>177</v>
      </c>
    </row>
    <row r="6" spans="2:14" x14ac:dyDescent="0.2">
      <c r="B6" s="107"/>
      <c r="C6" s="107"/>
      <c r="D6" s="117" t="s">
        <v>76</v>
      </c>
      <c r="F6" s="117" t="s">
        <v>64</v>
      </c>
      <c r="H6" s="117" t="s">
        <v>77</v>
      </c>
      <c r="N6" s="124" t="s">
        <v>178</v>
      </c>
    </row>
    <row r="7" spans="2:14" x14ac:dyDescent="0.2">
      <c r="C7" s="107"/>
      <c r="D7" s="107"/>
      <c r="F7" s="117" t="s">
        <v>78</v>
      </c>
      <c r="H7" s="117" t="s">
        <v>79</v>
      </c>
      <c r="N7" s="124" t="s">
        <v>179</v>
      </c>
    </row>
    <row r="8" spans="2:14" x14ac:dyDescent="0.2">
      <c r="C8" s="107"/>
      <c r="D8" s="107"/>
      <c r="F8" s="117" t="s">
        <v>212</v>
      </c>
      <c r="H8" s="117" t="s">
        <v>80</v>
      </c>
      <c r="N8" s="124" t="s">
        <v>180</v>
      </c>
    </row>
    <row r="9" spans="2:14" ht="15" x14ac:dyDescent="0.2">
      <c r="C9" s="107"/>
      <c r="D9" s="107"/>
      <c r="F9" s="117" t="s">
        <v>213</v>
      </c>
      <c r="H9" s="119" t="s">
        <v>82</v>
      </c>
      <c r="J9" s="120" t="s">
        <v>31</v>
      </c>
      <c r="N9" s="124" t="s">
        <v>181</v>
      </c>
    </row>
    <row r="10" spans="2:14" x14ac:dyDescent="0.2">
      <c r="B10" s="107"/>
      <c r="C10" s="107"/>
      <c r="D10" s="107"/>
      <c r="F10" s="117" t="s">
        <v>214</v>
      </c>
      <c r="H10" s="117" t="s">
        <v>83</v>
      </c>
      <c r="J10" s="117" t="s">
        <v>84</v>
      </c>
      <c r="N10" s="124" t="s">
        <v>182</v>
      </c>
    </row>
    <row r="11" spans="2:14" x14ac:dyDescent="0.2">
      <c r="B11" s="107"/>
      <c r="C11" s="107"/>
      <c r="D11" s="107"/>
      <c r="F11" s="117" t="s">
        <v>81</v>
      </c>
      <c r="H11" s="117" t="s">
        <v>86</v>
      </c>
      <c r="J11" s="117" t="s">
        <v>87</v>
      </c>
      <c r="N11" s="124" t="s">
        <v>183</v>
      </c>
    </row>
    <row r="12" spans="2:14" x14ac:dyDescent="0.2">
      <c r="B12" s="107"/>
      <c r="C12" s="107"/>
      <c r="D12" s="107"/>
      <c r="F12" s="117" t="s">
        <v>69</v>
      </c>
      <c r="H12" s="117" t="s">
        <v>89</v>
      </c>
      <c r="J12" s="117" t="s">
        <v>90</v>
      </c>
      <c r="N12" s="124" t="s">
        <v>184</v>
      </c>
    </row>
    <row r="13" spans="2:14" x14ac:dyDescent="0.2">
      <c r="B13" s="107"/>
      <c r="C13" s="107"/>
      <c r="D13" s="107"/>
      <c r="F13" s="117" t="s">
        <v>85</v>
      </c>
      <c r="H13" s="117" t="s">
        <v>92</v>
      </c>
      <c r="J13" s="117" t="s">
        <v>93</v>
      </c>
      <c r="N13" s="124" t="s">
        <v>185</v>
      </c>
    </row>
    <row r="14" spans="2:14" ht="15" x14ac:dyDescent="0.2">
      <c r="B14" s="115" t="s">
        <v>94</v>
      </c>
      <c r="C14" s="107"/>
      <c r="D14" s="115" t="s">
        <v>95</v>
      </c>
      <c r="F14" s="117" t="s">
        <v>88</v>
      </c>
      <c r="H14" s="117" t="s">
        <v>97</v>
      </c>
      <c r="J14" s="117" t="s">
        <v>98</v>
      </c>
      <c r="N14" s="124" t="s">
        <v>186</v>
      </c>
    </row>
    <row r="15" spans="2:14" x14ac:dyDescent="0.2">
      <c r="B15" s="107" t="s">
        <v>99</v>
      </c>
      <c r="C15" s="107"/>
      <c r="D15" s="117" t="s">
        <v>62</v>
      </c>
      <c r="F15" s="117" t="s">
        <v>91</v>
      </c>
      <c r="H15" s="117" t="s">
        <v>101</v>
      </c>
      <c r="J15" s="117" t="s">
        <v>102</v>
      </c>
      <c r="N15" s="125" t="s">
        <v>187</v>
      </c>
    </row>
    <row r="16" spans="2:14" x14ac:dyDescent="0.2">
      <c r="B16" s="107" t="s">
        <v>103</v>
      </c>
      <c r="C16" s="107"/>
      <c r="D16" s="117" t="s">
        <v>67</v>
      </c>
      <c r="F16" s="117" t="s">
        <v>96</v>
      </c>
      <c r="H16" s="117" t="s">
        <v>105</v>
      </c>
      <c r="J16" s="117" t="s">
        <v>106</v>
      </c>
      <c r="N16" s="124" t="s">
        <v>188</v>
      </c>
    </row>
    <row r="17" spans="2:14" ht="28.5" x14ac:dyDescent="0.2">
      <c r="B17" s="121" t="s">
        <v>107</v>
      </c>
      <c r="D17" s="117" t="s">
        <v>71</v>
      </c>
      <c r="F17" s="117" t="s">
        <v>100</v>
      </c>
      <c r="H17" s="117" t="s">
        <v>109</v>
      </c>
      <c r="J17" s="117" t="s">
        <v>110</v>
      </c>
      <c r="N17" s="124" t="s">
        <v>189</v>
      </c>
    </row>
    <row r="18" spans="2:14" x14ac:dyDescent="0.2">
      <c r="B18" s="117" t="s">
        <v>111</v>
      </c>
      <c r="D18" s="117" t="s">
        <v>78</v>
      </c>
      <c r="F18" s="117" t="s">
        <v>104</v>
      </c>
      <c r="H18" s="117" t="s">
        <v>113</v>
      </c>
      <c r="J18" s="117" t="s">
        <v>114</v>
      </c>
      <c r="N18" s="125" t="s">
        <v>190</v>
      </c>
    </row>
    <row r="19" spans="2:14" x14ac:dyDescent="0.2">
      <c r="B19" s="107"/>
      <c r="D19" s="117" t="s">
        <v>81</v>
      </c>
      <c r="F19" s="117" t="s">
        <v>108</v>
      </c>
      <c r="H19" s="117" t="s">
        <v>116</v>
      </c>
      <c r="J19" s="117" t="s">
        <v>117</v>
      </c>
      <c r="N19" s="124" t="s">
        <v>191</v>
      </c>
    </row>
    <row r="20" spans="2:14" x14ac:dyDescent="0.2">
      <c r="D20" s="117" t="s">
        <v>85</v>
      </c>
      <c r="F20" s="117" t="s">
        <v>112</v>
      </c>
      <c r="H20" s="117" t="s">
        <v>119</v>
      </c>
      <c r="N20" s="125" t="s">
        <v>192</v>
      </c>
    </row>
    <row r="21" spans="2:14" ht="15" x14ac:dyDescent="0.2">
      <c r="D21" s="117" t="s">
        <v>88</v>
      </c>
      <c r="F21" s="117" t="s">
        <v>115</v>
      </c>
      <c r="H21" s="117" t="s">
        <v>121</v>
      </c>
      <c r="J21" s="120" t="s">
        <v>60</v>
      </c>
      <c r="N21" s="124" t="s">
        <v>193</v>
      </c>
    </row>
    <row r="22" spans="2:14" x14ac:dyDescent="0.2">
      <c r="D22" s="117" t="s">
        <v>91</v>
      </c>
      <c r="F22" s="117" t="s">
        <v>118</v>
      </c>
      <c r="J22" s="107" t="s">
        <v>123</v>
      </c>
      <c r="N22" s="125" t="s">
        <v>194</v>
      </c>
    </row>
    <row r="23" spans="2:14" x14ac:dyDescent="0.2">
      <c r="C23" s="107"/>
      <c r="D23" s="117" t="s">
        <v>96</v>
      </c>
      <c r="F23" s="117" t="s">
        <v>120</v>
      </c>
      <c r="J23" s="107" t="s">
        <v>125</v>
      </c>
      <c r="N23" s="126" t="s">
        <v>126</v>
      </c>
    </row>
    <row r="24" spans="2:14" ht="15" x14ac:dyDescent="0.2">
      <c r="B24" s="122" t="s">
        <v>38</v>
      </c>
      <c r="C24" s="107"/>
      <c r="D24" s="117" t="s">
        <v>118</v>
      </c>
      <c r="F24" s="117" t="s">
        <v>122</v>
      </c>
    </row>
    <row r="25" spans="2:14" ht="15" x14ac:dyDescent="0.25">
      <c r="B25" s="117" t="s">
        <v>128</v>
      </c>
      <c r="C25" s="107"/>
      <c r="D25" s="117" t="s">
        <v>120</v>
      </c>
      <c r="F25" s="117" t="s">
        <v>124</v>
      </c>
      <c r="J25" s="123" t="s">
        <v>65</v>
      </c>
    </row>
    <row r="26" spans="2:14" ht="15" x14ac:dyDescent="0.2">
      <c r="B26" s="117" t="s">
        <v>130</v>
      </c>
      <c r="C26" s="107"/>
      <c r="D26" s="117" t="s">
        <v>122</v>
      </c>
      <c r="F26" s="117" t="s">
        <v>127</v>
      </c>
      <c r="J26" s="117" t="s">
        <v>65</v>
      </c>
      <c r="N26" s="120" t="s">
        <v>208</v>
      </c>
    </row>
    <row r="27" spans="2:14" x14ac:dyDescent="0.2">
      <c r="B27" s="107"/>
      <c r="D27" s="117" t="s">
        <v>124</v>
      </c>
      <c r="F27" s="117" t="s">
        <v>129</v>
      </c>
      <c r="N27" s="173">
        <v>2021</v>
      </c>
    </row>
    <row r="28" spans="2:14" x14ac:dyDescent="0.2">
      <c r="B28" s="107"/>
      <c r="D28" s="117" t="s">
        <v>127</v>
      </c>
      <c r="F28" s="117" t="s">
        <v>61</v>
      </c>
      <c r="N28" s="173">
        <v>2022</v>
      </c>
    </row>
    <row r="29" spans="2:14" x14ac:dyDescent="0.2">
      <c r="D29" s="117" t="s">
        <v>129</v>
      </c>
      <c r="F29" s="117" t="s">
        <v>66</v>
      </c>
      <c r="N29" s="173">
        <v>2023</v>
      </c>
    </row>
    <row r="30" spans="2:14" x14ac:dyDescent="0.2">
      <c r="D30" s="117" t="s">
        <v>131</v>
      </c>
      <c r="F30" s="117" t="s">
        <v>70</v>
      </c>
      <c r="N30" s="173">
        <v>2024</v>
      </c>
    </row>
    <row r="31" spans="2:14" ht="15" x14ac:dyDescent="0.2">
      <c r="B31" s="119" t="s">
        <v>132</v>
      </c>
      <c r="D31" s="117" t="s">
        <v>133</v>
      </c>
      <c r="F31" s="117" t="s">
        <v>73</v>
      </c>
      <c r="N31" s="173">
        <v>2025</v>
      </c>
    </row>
    <row r="32" spans="2:14" x14ac:dyDescent="0.2">
      <c r="B32" s="117" t="s">
        <v>134</v>
      </c>
      <c r="D32" s="117" t="s">
        <v>135</v>
      </c>
      <c r="F32" s="117" t="s">
        <v>76</v>
      </c>
      <c r="N32" s="173">
        <v>2026</v>
      </c>
    </row>
    <row r="33" spans="2:14" x14ac:dyDescent="0.2">
      <c r="B33" s="117" t="s">
        <v>136</v>
      </c>
      <c r="D33" s="117" t="s">
        <v>137</v>
      </c>
      <c r="F33" s="117" t="s">
        <v>131</v>
      </c>
      <c r="N33" s="173">
        <v>2027</v>
      </c>
    </row>
    <row r="34" spans="2:14" x14ac:dyDescent="0.2">
      <c r="D34" s="117" t="s">
        <v>139</v>
      </c>
      <c r="F34" s="117" t="s">
        <v>133</v>
      </c>
      <c r="N34" s="173">
        <v>2028</v>
      </c>
    </row>
    <row r="35" spans="2:14" x14ac:dyDescent="0.2">
      <c r="D35" s="117" t="s">
        <v>141</v>
      </c>
      <c r="F35" s="117" t="s">
        <v>138</v>
      </c>
      <c r="N35" s="173">
        <v>2029</v>
      </c>
    </row>
    <row r="36" spans="2:14" x14ac:dyDescent="0.2">
      <c r="D36" s="117" t="s">
        <v>143</v>
      </c>
      <c r="F36" s="117" t="s">
        <v>140</v>
      </c>
      <c r="N36" s="173">
        <v>2030</v>
      </c>
    </row>
    <row r="37" spans="2:14" x14ac:dyDescent="0.2">
      <c r="D37" s="117" t="s">
        <v>145</v>
      </c>
      <c r="F37" s="117" t="s">
        <v>142</v>
      </c>
    </row>
    <row r="38" spans="2:14" ht="15" x14ac:dyDescent="0.2">
      <c r="B38" s="122" t="s">
        <v>147</v>
      </c>
      <c r="D38" s="117" t="s">
        <v>148</v>
      </c>
      <c r="F38" s="117" t="s">
        <v>144</v>
      </c>
    </row>
    <row r="39" spans="2:14" x14ac:dyDescent="0.2">
      <c r="B39" s="117" t="s">
        <v>150</v>
      </c>
      <c r="D39" s="117" t="s">
        <v>151</v>
      </c>
      <c r="F39" s="117" t="s">
        <v>146</v>
      </c>
    </row>
    <row r="40" spans="2:14" x14ac:dyDescent="0.2">
      <c r="B40" s="117" t="s">
        <v>152</v>
      </c>
      <c r="F40" s="117" t="s">
        <v>149</v>
      </c>
    </row>
    <row r="41" spans="2:14" x14ac:dyDescent="0.2">
      <c r="B41" s="117" t="s">
        <v>154</v>
      </c>
      <c r="F41" s="117" t="s">
        <v>135</v>
      </c>
    </row>
    <row r="42" spans="2:14" x14ac:dyDescent="0.2">
      <c r="B42" s="117" t="s">
        <v>156</v>
      </c>
      <c r="F42" s="117" t="s">
        <v>153</v>
      </c>
    </row>
    <row r="43" spans="2:14" x14ac:dyDescent="0.2">
      <c r="B43" s="107" t="s">
        <v>158</v>
      </c>
      <c r="F43" s="117" t="s">
        <v>155</v>
      </c>
    </row>
    <row r="44" spans="2:14" x14ac:dyDescent="0.2">
      <c r="F44" s="117" t="s">
        <v>157</v>
      </c>
    </row>
    <row r="45" spans="2:14" ht="15" x14ac:dyDescent="0.2">
      <c r="B45" s="122" t="s">
        <v>44</v>
      </c>
      <c r="F45" s="117" t="s">
        <v>137</v>
      </c>
    </row>
    <row r="46" spans="2:14" x14ac:dyDescent="0.2">
      <c r="B46" s="117" t="s">
        <v>159</v>
      </c>
      <c r="F46" s="117" t="s">
        <v>139</v>
      </c>
    </row>
    <row r="47" spans="2:14" x14ac:dyDescent="0.2">
      <c r="B47" s="117" t="s">
        <v>160</v>
      </c>
      <c r="F47" s="117" t="s">
        <v>141</v>
      </c>
    </row>
    <row r="48" spans="2:14" x14ac:dyDescent="0.2">
      <c r="B48" s="117" t="s">
        <v>161</v>
      </c>
      <c r="F48" s="117" t="s">
        <v>143</v>
      </c>
    </row>
    <row r="49" spans="2:6" x14ac:dyDescent="0.2">
      <c r="B49" s="117" t="s">
        <v>162</v>
      </c>
      <c r="F49" s="117" t="s">
        <v>145</v>
      </c>
    </row>
    <row r="50" spans="2:6" x14ac:dyDescent="0.2">
      <c r="F50" s="117" t="s">
        <v>148</v>
      </c>
    </row>
    <row r="51" spans="2:6" ht="15" x14ac:dyDescent="0.2">
      <c r="B51" s="122" t="s">
        <v>164</v>
      </c>
      <c r="F51" s="117" t="s">
        <v>151</v>
      </c>
    </row>
    <row r="52" spans="2:6" x14ac:dyDescent="0.2">
      <c r="B52" s="117" t="s">
        <v>166</v>
      </c>
      <c r="F52" s="117" t="s">
        <v>163</v>
      </c>
    </row>
    <row r="53" spans="2:6" x14ac:dyDescent="0.2">
      <c r="B53" s="117" t="s">
        <v>111</v>
      </c>
      <c r="F53" s="117" t="s">
        <v>165</v>
      </c>
    </row>
    <row r="54" spans="2:6" x14ac:dyDescent="0.2">
      <c r="B54" s="117" t="s">
        <v>167</v>
      </c>
    </row>
    <row r="56" spans="2:6" ht="15" x14ac:dyDescent="0.2">
      <c r="B56" s="122" t="s">
        <v>168</v>
      </c>
    </row>
    <row r="57" spans="2:6" x14ac:dyDescent="0.2">
      <c r="B57" s="117" t="s">
        <v>169</v>
      </c>
    </row>
    <row r="58" spans="2:6" x14ac:dyDescent="0.2">
      <c r="B58" s="117" t="s">
        <v>170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23</vt:i4>
      </vt:variant>
    </vt:vector>
  </HeadingPairs>
  <TitlesOfParts>
    <vt:vector size="31" baseType="lpstr">
      <vt:lpstr>EDU-CONT Y PERM</vt:lpstr>
      <vt:lpstr>INGRESOS</vt:lpstr>
      <vt:lpstr>BIENES - INSUMOS</vt:lpstr>
      <vt:lpstr>SERVICIOS</vt:lpstr>
      <vt:lpstr>TALENTO HUMANO</vt:lpstr>
      <vt:lpstr>INVERSIONES</vt:lpstr>
      <vt:lpstr>Cálculo PAC</vt:lpstr>
      <vt:lpstr>LISTAS </vt:lpstr>
      <vt:lpstr>AÑO</vt:lpstr>
      <vt:lpstr>Aprendices</vt:lpstr>
      <vt:lpstr>APRENOR</vt:lpstr>
      <vt:lpstr>'BIENES - INSUMOS'!Área_de_impresión</vt:lpstr>
      <vt:lpstr>'EDU-CONT Y PERM'!Área_de_impresión</vt:lpstr>
      <vt:lpstr>INGRESOS!Área_de_impresión</vt:lpstr>
      <vt:lpstr>INVERSIONES!Área_de_impresión</vt:lpstr>
      <vt:lpstr>SERVICIOS!Área_de_impresión</vt:lpstr>
      <vt:lpstr>'TALENTO HUMANO'!Área_de_impresión</vt:lpstr>
      <vt:lpstr>BIEN</vt:lpstr>
      <vt:lpstr>DEPENDECIAS</vt:lpstr>
      <vt:lpstr>Educación_continuada</vt:lpstr>
      <vt:lpstr>Honorarios</vt:lpstr>
      <vt:lpstr>INVERSION</vt:lpstr>
      <vt:lpstr>Mes</vt:lpstr>
      <vt:lpstr>Periodo</vt:lpstr>
      <vt:lpstr>PROGRAMAS</vt:lpstr>
      <vt:lpstr>Servicio</vt:lpstr>
      <vt:lpstr>SOLICITUD</vt:lpstr>
      <vt:lpstr>T_SERVICIO</vt:lpstr>
      <vt:lpstr>INGRESOS!Títulos_a_imprimir</vt:lpstr>
      <vt:lpstr>SERVICIOS!Títulos_a_imprimir</vt:lpstr>
      <vt:lpstr>'TALENTO HUMANO'!Títulos_a_imprimir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CAVC2019</dc:creator>
  <cp:lastModifiedBy>CAVC2019</cp:lastModifiedBy>
  <cp:lastPrinted>2020-09-04T06:54:48Z</cp:lastPrinted>
  <dcterms:created xsi:type="dcterms:W3CDTF">2015-06-05T18:19:34Z</dcterms:created>
  <dcterms:modified xsi:type="dcterms:W3CDTF">2020-09-15T18:15:01Z</dcterms:modified>
</cp:coreProperties>
</file>